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enado\Desktop\INFO MARY\UNIDAD F\OFICINA 2023\RIESGOS\"/>
    </mc:Choice>
  </mc:AlternateContent>
  <bookViews>
    <workbookView xWindow="0" yWindow="0" windowWidth="16920" windowHeight="6360"/>
  </bookViews>
  <sheets>
    <sheet name="Mapa final" sheetId="1" r:id="rId1"/>
  </sheets>
  <externalReferences>
    <externalReference r:id="rId2"/>
  </externalReferences>
  <calcPr calcId="162913"/>
  <extLst>
    <ext uri="GoogleSheetsCustomDataVersion1">
      <go:sheetsCustomData xmlns:go="http://customooxmlschemas.google.com/" r:id="rId6" roundtripDataSignature="AMtx7mgfw3E589rpp//8+t4J464TqcNiMw=="/>
    </ext>
  </extLst>
</workbook>
</file>

<file path=xl/calcChain.xml><?xml version="1.0" encoding="utf-8"?>
<calcChain xmlns="http://schemas.openxmlformats.org/spreadsheetml/2006/main">
  <c r="Z63" i="1" l="1"/>
  <c r="W63" i="1"/>
  <c r="Q63" i="1"/>
  <c r="R63" i="1" s="1"/>
  <c r="S63" i="1" s="1"/>
  <c r="AH63" i="1" s="1"/>
  <c r="AG63" i="1" s="1"/>
  <c r="N63" i="1"/>
  <c r="Z62" i="1"/>
  <c r="W62" i="1"/>
  <c r="AD62" i="1" s="1"/>
  <c r="Q62" i="1"/>
  <c r="R62" i="1" s="1"/>
  <c r="S62" i="1" s="1"/>
  <c r="AH62" i="1" s="1"/>
  <c r="AG62" i="1" s="1"/>
  <c r="O62" i="1"/>
  <c r="N62" i="1"/>
  <c r="Z61" i="1"/>
  <c r="W61" i="1"/>
  <c r="Q61" i="1"/>
  <c r="Z60" i="1"/>
  <c r="W60" i="1"/>
  <c r="Z59" i="1"/>
  <c r="W59" i="1"/>
  <c r="Q59" i="1"/>
  <c r="R59" i="1" s="1"/>
  <c r="S59" i="1" s="1"/>
  <c r="AH59" i="1" s="1"/>
  <c r="N59" i="1"/>
  <c r="O59" i="1" s="1"/>
  <c r="AD59" i="1" s="1"/>
  <c r="Z58" i="1"/>
  <c r="W58" i="1"/>
  <c r="Z57" i="1"/>
  <c r="W57" i="1"/>
  <c r="Q57" i="1"/>
  <c r="R57" i="1" s="1"/>
  <c r="O57" i="1"/>
  <c r="N57" i="1"/>
  <c r="Z56" i="1"/>
  <c r="W56" i="1"/>
  <c r="Z55" i="1"/>
  <c r="W55" i="1"/>
  <c r="Q55" i="1"/>
  <c r="R55" i="1" s="1"/>
  <c r="S55" i="1" s="1"/>
  <c r="AH55" i="1" s="1"/>
  <c r="N55" i="1"/>
  <c r="Z54" i="1"/>
  <c r="W54" i="1"/>
  <c r="Z53" i="1"/>
  <c r="W53" i="1"/>
  <c r="Q53" i="1"/>
  <c r="R53" i="1" s="1"/>
  <c r="S53" i="1" s="1"/>
  <c r="N53" i="1"/>
  <c r="O53" i="1" s="1"/>
  <c r="Z52" i="1"/>
  <c r="W52" i="1"/>
  <c r="Q52" i="1"/>
  <c r="Z51" i="1"/>
  <c r="W51" i="1"/>
  <c r="AD51" i="1" s="1"/>
  <c r="Q51" i="1"/>
  <c r="R51" i="1" s="1"/>
  <c r="S51" i="1" s="1"/>
  <c r="AH51" i="1" s="1"/>
  <c r="O51" i="1"/>
  <c r="N51" i="1"/>
  <c r="Z50" i="1"/>
  <c r="Z49" i="1"/>
  <c r="W49" i="1"/>
  <c r="Z48" i="1"/>
  <c r="W48" i="1"/>
  <c r="Q48" i="1"/>
  <c r="R48" i="1" s="1"/>
  <c r="O48" i="1"/>
  <c r="N48" i="1"/>
  <c r="Z47" i="1"/>
  <c r="W47" i="1"/>
  <c r="Z46" i="1"/>
  <c r="W46" i="1"/>
  <c r="Q46" i="1"/>
  <c r="Z45" i="1"/>
  <c r="W45" i="1"/>
  <c r="Z44" i="1"/>
  <c r="W44" i="1"/>
  <c r="Q44" i="1"/>
  <c r="R44" i="1" s="1"/>
  <c r="S44" i="1" s="1"/>
  <c r="O44" i="1"/>
  <c r="AD44" i="1" s="1"/>
  <c r="N44" i="1"/>
  <c r="Z43" i="1"/>
  <c r="W43" i="1"/>
  <c r="Z42" i="1"/>
  <c r="W42" i="1"/>
  <c r="Q42" i="1"/>
  <c r="R42" i="1" s="1"/>
  <c r="S42" i="1" s="1"/>
  <c r="N42" i="1"/>
  <c r="Z41" i="1"/>
  <c r="W41" i="1"/>
  <c r="Z40" i="1"/>
  <c r="W40" i="1"/>
  <c r="Z39" i="1"/>
  <c r="W39" i="1"/>
  <c r="Q39" i="1"/>
  <c r="R39" i="1" s="1"/>
  <c r="S39" i="1" s="1"/>
  <c r="AH39" i="1" s="1"/>
  <c r="O39" i="1"/>
  <c r="N39" i="1"/>
  <c r="Z38" i="1"/>
  <c r="W38" i="1"/>
  <c r="Z37" i="1"/>
  <c r="W37" i="1"/>
  <c r="Q37" i="1"/>
  <c r="R37" i="1" s="1"/>
  <c r="S37" i="1" s="1"/>
  <c r="N37" i="1"/>
  <c r="O37" i="1" s="1"/>
  <c r="Z36" i="1"/>
  <c r="W36" i="1"/>
  <c r="Z35" i="1"/>
  <c r="W35" i="1"/>
  <c r="Z34" i="1"/>
  <c r="W34" i="1"/>
  <c r="Q34" i="1"/>
  <c r="R34" i="1" s="1"/>
  <c r="S34" i="1" s="1"/>
  <c r="N34" i="1"/>
  <c r="Z33" i="1"/>
  <c r="W33" i="1"/>
  <c r="Z32" i="1"/>
  <c r="W32" i="1"/>
  <c r="Z31" i="1"/>
  <c r="W31" i="1"/>
  <c r="Q31" i="1"/>
  <c r="R31" i="1" s="1"/>
  <c r="S31" i="1" s="1"/>
  <c r="N31" i="1"/>
  <c r="Z30" i="1"/>
  <c r="W30" i="1"/>
  <c r="Z29" i="1"/>
  <c r="W29" i="1"/>
  <c r="Z28" i="1"/>
  <c r="W28" i="1"/>
  <c r="Q28" i="1"/>
  <c r="R28" i="1" s="1"/>
  <c r="S28" i="1" s="1"/>
  <c r="O28" i="1"/>
  <c r="N28" i="1"/>
  <c r="T28" i="1" l="1"/>
  <c r="T51" i="1"/>
  <c r="T53" i="1"/>
  <c r="AH35" i="1"/>
  <c r="AG35" i="1" s="1"/>
  <c r="T44" i="1"/>
  <c r="T34" i="1"/>
  <c r="T63" i="1"/>
  <c r="AG51" i="1"/>
  <c r="AH52" i="1"/>
  <c r="AG52" i="1" s="1"/>
  <c r="AG39" i="1"/>
  <c r="AH40" i="1"/>
  <c r="AF44" i="1"/>
  <c r="AD45" i="1" s="1"/>
  <c r="AE44" i="1"/>
  <c r="AG59" i="1"/>
  <c r="AH60" i="1"/>
  <c r="T31" i="1"/>
  <c r="O31" i="1"/>
  <c r="AH42" i="1"/>
  <c r="AG42" i="1" s="1"/>
  <c r="AD31" i="1"/>
  <c r="AD37" i="1"/>
  <c r="T39" i="1"/>
  <c r="T42" i="1"/>
  <c r="AF62" i="1"/>
  <c r="AE62" i="1"/>
  <c r="AI62" i="1" s="1"/>
  <c r="AD39" i="1"/>
  <c r="AD28" i="1"/>
  <c r="AH36" i="1"/>
  <c r="O34" i="1"/>
  <c r="AD34" i="1" s="1"/>
  <c r="AF51" i="1"/>
  <c r="AD52" i="1" s="1"/>
  <c r="AE51" i="1"/>
  <c r="T55" i="1"/>
  <c r="O55" i="1"/>
  <c r="AD55" i="1" s="1"/>
  <c r="T48" i="1"/>
  <c r="S48" i="1"/>
  <c r="AH48" i="1" s="1"/>
  <c r="AG48" i="1" s="1"/>
  <c r="AH31" i="1"/>
  <c r="AG31" i="1" s="1"/>
  <c r="AH56" i="1"/>
  <c r="AG56" i="1" s="1"/>
  <c r="AG55" i="1"/>
  <c r="AF59" i="1"/>
  <c r="AD60" i="1" s="1"/>
  <c r="AE59" i="1"/>
  <c r="AI59" i="1" s="1"/>
  <c r="AH28" i="1"/>
  <c r="AG28" i="1" s="1"/>
  <c r="AD53" i="1"/>
  <c r="T57" i="1"/>
  <c r="S57" i="1"/>
  <c r="AH57" i="1" s="1"/>
  <c r="T62" i="1"/>
  <c r="T59" i="1"/>
  <c r="T37" i="1"/>
  <c r="O42" i="1"/>
  <c r="AD42" i="1" s="1"/>
  <c r="O63" i="1"/>
  <c r="AD63" i="1" s="1"/>
  <c r="AH34" i="1"/>
  <c r="AG34" i="1" s="1"/>
  <c r="AH44" i="1"/>
  <c r="AH45" i="1" s="1"/>
  <c r="AD48" i="1"/>
  <c r="AD57" i="1"/>
  <c r="AI51" i="1" l="1"/>
  <c r="AG57" i="1"/>
  <c r="AH58" i="1"/>
  <c r="AG58" i="1" s="1"/>
  <c r="AH53" i="1"/>
  <c r="AH33" i="1"/>
  <c r="AG33" i="1" s="1"/>
  <c r="AF42" i="1"/>
  <c r="AD43" i="1" s="1"/>
  <c r="AE42" i="1"/>
  <c r="AI42" i="1" s="1"/>
  <c r="AF48" i="1"/>
  <c r="AD49" i="1" s="1"/>
  <c r="AE48" i="1"/>
  <c r="AI48" i="1" s="1"/>
  <c r="AH49" i="1"/>
  <c r="AF60" i="1"/>
  <c r="AD61" i="1" s="1"/>
  <c r="AE60" i="1"/>
  <c r="AF55" i="1"/>
  <c r="AD56" i="1" s="1"/>
  <c r="AE55" i="1"/>
  <c r="AI55" i="1" s="1"/>
  <c r="AF28" i="1"/>
  <c r="AD29" i="1" s="1"/>
  <c r="AE28" i="1"/>
  <c r="AI28" i="1" s="1"/>
  <c r="AG45" i="1"/>
  <c r="AG44" i="1"/>
  <c r="AI44" i="1" s="1"/>
  <c r="AE57" i="1"/>
  <c r="AF57" i="1"/>
  <c r="AD58" i="1" s="1"/>
  <c r="AF53" i="1"/>
  <c r="AD54" i="1" s="1"/>
  <c r="AE53" i="1"/>
  <c r="AF39" i="1"/>
  <c r="AE39" i="1"/>
  <c r="AI39" i="1" s="1"/>
  <c r="AF45" i="1"/>
  <c r="AD46" i="1" s="1"/>
  <c r="AE45" i="1"/>
  <c r="AH32" i="1"/>
  <c r="AG32" i="1" s="1"/>
  <c r="AF52" i="1"/>
  <c r="AE52" i="1"/>
  <c r="AI52" i="1" s="1"/>
  <c r="AH30" i="1"/>
  <c r="AG30" i="1" s="1"/>
  <c r="AG40" i="1"/>
  <c r="AH41" i="1"/>
  <c r="AG41" i="1" s="1"/>
  <c r="AH43" i="1"/>
  <c r="AG43" i="1" s="1"/>
  <c r="AF63" i="1"/>
  <c r="AE63" i="1"/>
  <c r="AI63" i="1" s="1"/>
  <c r="AF34" i="1"/>
  <c r="AE34" i="1"/>
  <c r="AI34" i="1" s="1"/>
  <c r="AE37" i="1"/>
  <c r="AF37" i="1"/>
  <c r="AD38" i="1" s="1"/>
  <c r="AG36" i="1"/>
  <c r="AH37" i="1"/>
  <c r="AF31" i="1"/>
  <c r="AD32" i="1" s="1"/>
  <c r="AE31" i="1"/>
  <c r="AI31" i="1" s="1"/>
  <c r="AH47" i="1"/>
  <c r="AG47" i="1" s="1"/>
  <c r="AH46" i="1"/>
  <c r="AG46" i="1" s="1"/>
  <c r="AH29" i="1"/>
  <c r="AG29" i="1" s="1"/>
  <c r="AH61" i="1"/>
  <c r="AG61" i="1" s="1"/>
  <c r="AG60" i="1"/>
  <c r="AI45" i="1" l="1"/>
  <c r="AG53" i="1"/>
  <c r="AI53" i="1" s="1"/>
  <c r="AH54" i="1"/>
  <c r="AG54" i="1" s="1"/>
  <c r="AI57" i="1"/>
  <c r="AF54" i="1"/>
  <c r="AE54" i="1"/>
  <c r="AF56" i="1"/>
  <c r="AE56" i="1"/>
  <c r="AI56" i="1" s="1"/>
  <c r="AD36" i="1"/>
  <c r="AD35" i="1"/>
  <c r="AE58" i="1"/>
  <c r="AI58" i="1" s="1"/>
  <c r="AF58" i="1"/>
  <c r="AI60" i="1"/>
  <c r="AF46" i="1"/>
  <c r="AD47" i="1" s="1"/>
  <c r="AE46" i="1"/>
  <c r="AI46" i="1" s="1"/>
  <c r="AH38" i="1"/>
  <c r="AG38" i="1" s="1"/>
  <c r="AG37" i="1"/>
  <c r="AI37" i="1" s="1"/>
  <c r="AG49" i="1"/>
  <c r="AH50" i="1"/>
  <c r="AG50" i="1" s="1"/>
  <c r="AF49" i="1"/>
  <c r="AD50" i="1" s="1"/>
  <c r="AE49" i="1"/>
  <c r="AE61" i="1"/>
  <c r="AI61" i="1" s="1"/>
  <c r="AF61" i="1"/>
  <c r="AE38" i="1"/>
  <c r="AF38" i="1"/>
  <c r="AD40" i="1" s="1"/>
  <c r="AF29" i="1"/>
  <c r="AD30" i="1" s="1"/>
  <c r="AE29" i="1"/>
  <c r="AI29" i="1" s="1"/>
  <c r="AF32" i="1"/>
  <c r="AD33" i="1" s="1"/>
  <c r="AE32" i="1"/>
  <c r="AI32" i="1" s="1"/>
  <c r="AF43" i="1"/>
  <c r="AE43" i="1"/>
  <c r="AI43" i="1" s="1"/>
  <c r="AI54" i="1" l="1"/>
  <c r="AF47" i="1"/>
  <c r="AE47" i="1"/>
  <c r="AI47" i="1" s="1"/>
  <c r="AF33" i="1"/>
  <c r="AE33" i="1"/>
  <c r="AI33" i="1" s="1"/>
  <c r="AE50" i="1"/>
  <c r="AI50" i="1" s="1"/>
  <c r="AF50" i="1"/>
  <c r="AF30" i="1"/>
  <c r="AE30" i="1"/>
  <c r="AI30" i="1" s="1"/>
  <c r="AI38" i="1"/>
  <c r="AE35" i="1"/>
  <c r="AI35" i="1" s="1"/>
  <c r="AF35" i="1"/>
  <c r="AE36" i="1"/>
  <c r="AI36" i="1" s="1"/>
  <c r="AF36" i="1"/>
  <c r="AF40" i="1"/>
  <c r="AD41" i="1" s="1"/>
  <c r="AE40" i="1"/>
  <c r="AI40" i="1" s="1"/>
  <c r="AI49" i="1"/>
  <c r="AF41" i="1" l="1"/>
  <c r="AE41" i="1"/>
  <c r="AI41" i="1" s="1"/>
</calcChain>
</file>

<file path=xl/comments1.xml><?xml version="1.0" encoding="utf-8"?>
<comments xmlns="http://schemas.openxmlformats.org/spreadsheetml/2006/main">
  <authors>
    <author/>
  </authors>
  <commentList>
    <comment ref="A23" authorId="0" shapeId="0">
      <text>
        <r>
          <rPr>
            <sz val="11"/>
            <color theme="1"/>
            <rFont val="Calibri"/>
            <scheme val="minor"/>
          </rPr>
          <t>======
ID#AAAAvxDeUKo
Deleted user    (2021-04-21 14:03:17)
Objetivos estratégicos asociados al objetivo del proceso</t>
        </r>
      </text>
    </comment>
    <comment ref="C26" authorId="0" shapeId="0">
      <text>
        <r>
          <rPr>
            <sz val="11"/>
            <color theme="1"/>
            <rFont val="Calibri"/>
            <scheme val="minor"/>
          </rPr>
          <t>======
ID#AAAAvxDeUKg
Deleted user    (2021-04-20 19:25:10)
las consecuencias que puede ocasionar a la organización la materialización del riesgo</t>
        </r>
      </text>
    </comment>
    <comment ref="D26" authorId="0" shapeId="0">
      <text>
        <r>
          <rPr>
            <sz val="11"/>
            <color theme="1"/>
            <rFont val="Calibri"/>
            <scheme val="minor"/>
          </rPr>
          <t>======
ID#AAAAvxDeUKs
Deleted user    (2021-04-20 19:26:52)
Circunstancias bajo las cuales se presenta el riesgo, pero no
constituyen la causa principal o base
para que se presente el riesgo
Es la situación más evidente frente al riesgo</t>
        </r>
      </text>
    </comment>
    <comment ref="E26" authorId="0" shapeId="0">
      <text>
        <r>
          <rPr>
            <sz val="11"/>
            <color theme="1"/>
            <rFont val="Calibri"/>
            <scheme val="minor"/>
          </rPr>
          <t>======
ID#AAAAvxDeUKU
Deleted user    (2021-04-20 19:28:28)
Causa principal o básica, corresponde a las razones por la cuales se puede presentar el riesgo</t>
        </r>
      </text>
    </comment>
    <comment ref="G26" authorId="0" shapeId="0">
      <text>
        <r>
          <rPr>
            <sz val="11"/>
            <color theme="1"/>
            <rFont val="Calibri"/>
            <scheme val="minor"/>
          </rPr>
          <t>======
ID#AAAAvxDeUKI
Deleted user    (2021-04-20 19:19:43)
Inicia con la frase: Posibilidad de + Impacto para la entidad (Qué) + Causa Inmediata (Cómo) + Causa Raíz (Por qué)</t>
        </r>
      </text>
    </comment>
    <comment ref="L26" authorId="0" shapeId="0">
      <text>
        <r>
          <rPr>
            <sz val="11"/>
            <color theme="1"/>
            <rFont val="Calibri"/>
            <scheme val="minor"/>
          </rPr>
          <t>======
ID#AAAAvxDeUKc
Deleted user    (2021-04-20 19:20:39)
Permite agrupar los riesgos
identificados, se clasifica cada uno de los riesgos en las siguientes categorías :
-Ejecución y administración de
procesos: Pérdidas derivadas de errores en la ejecución y administración de procesos.
-Fraude externo: Pérdida derivada de actos de fraude por personas ajenas a la organización (no participa personal de la entidad)
-fraude interno: 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
-fallas tecnológicas: Errores en hardware, software, telecomunicaciones, interrupción de servicios
básicos.
-Relaciones laborales: Pérdidas que surgen de acciones contrarias a las leyes o acuerdos de empleo,
salud o seguridad, del pago de demandas por daños personales o de
discriminación.
-Usuarios, productos y prácticas: Fallas negligentes o involuntarias de las obligaciones frente a los usuarios y que
impiden satisfacer una obligación profesional frente a éstos.
-Daños a activos fijos/eventos externos: Pérdida por daños o extravíos de los activos fijos por desastres naturales u otros
riesgos/eventos externos como atentados, vandalismo, orden público.</t>
        </r>
      </text>
    </comment>
    <comment ref="M26" authorId="0" shapeId="0">
      <text>
        <r>
          <rPr>
            <sz val="11"/>
            <color theme="1"/>
            <rFont val="Calibri"/>
            <scheme val="minor"/>
          </rPr>
          <t>======
ID#AAAAvxDeUKY
Deleted user    (2021-04-20 19:20:54)
Numero de veces que se ejecuta la actividad durante el año</t>
        </r>
      </text>
    </comment>
    <comment ref="P26" authorId="0" shapeId="0">
      <text>
        <r>
          <rPr>
            <sz val="11"/>
            <color theme="1"/>
            <rFont val="Calibri"/>
            <scheme val="minor"/>
          </rPr>
          <t>======
ID#AAAAvxDeUKk
Deleted user    (2021-04-20 21:00:09)
No seleccionar los criterios de impacto: 
*Afectación Económica o Presupuestal 
*Pérdida Reputacional</t>
        </r>
      </text>
    </comment>
    <comment ref="V26" authorId="0" shapeId="0">
      <text>
        <r>
          <rPr>
            <sz val="11"/>
            <color theme="1"/>
            <rFont val="Calibri"/>
            <scheme val="minor"/>
          </rPr>
          <t>======
ID#AAAAvxDeUKM
Deleted user    (2021-04-20 19:21:22)
Se define como la medida que permite reducir o mitigar un riesgo, la estructura es la siguiente: Responsable de ejecutar el control + Acción (a mediante verbos que indican la acción que deben realizar como parte del control)+ Complemento (detalles que permiten identificar claramente el objeto del control)</t>
        </r>
      </text>
    </comment>
    <comment ref="W26" authorId="0" shapeId="0">
      <text>
        <r>
          <rPr>
            <sz val="11"/>
            <color theme="1"/>
            <rFont val="Calibri"/>
            <scheme val="minor"/>
          </rPr>
          <t>======
ID#AAAAvxDeUKE
Deleted user    (2021-04-21 15:05:43)
colocar si afecta probabilidad  o impacto</t>
        </r>
      </text>
    </comment>
    <comment ref="AJ26" authorId="0" shapeId="0">
      <text>
        <r>
          <rPr>
            <sz val="11"/>
            <color theme="1"/>
            <rFont val="Calibri"/>
            <scheme val="minor"/>
          </rPr>
          <t>======
ID#AAAAvxDeUKQ
María Fernanda Cardona Suarez    (2021-04-21 16:03:06)
Reducir: después de realizar un análisis y considerar que el nivel de riesgo es alto, se determina tratarlo mediante transferencia o mitigación del mismo. 
Mitigar: después de realizar un análisis y considerar los niveles del riesgo se implementan acciones que mitiguen el nivel del riesgo, no necesariamente es un control adicional.
Aceptar: después de realizar un análisis y considerar los niveles del riesgo se determina asumir el mismo conocimiento los efectos de su posible materialización.
Trasferir: después de realizar un análisis y considerar que la mejor estrategia es tercerizar el proceso o trasladar el riesgo  a través de seguros o pólizas. La responsabilidad económica recae sobre el tercero, pero no se transfiere la responsabilidad sobre el tema reputacional. 
Evitar: después de realizar un análisis y considerar que el nivel del riesgo es demasiado alto,  se determina NO asumir la actividad que genera este riesgo.</t>
        </r>
      </text>
    </comment>
  </commentList>
  <extLst>
    <ext xmlns:r="http://schemas.openxmlformats.org/officeDocument/2006/relationships" uri="GoogleSheetsCustomDataVersion1">
      <go:sheetsCustomData xmlns:go="http://customooxmlschemas.google.com/" r:id="rId1" roundtripDataSignature="AMtx7mh5E2EWwqxZVaPim2LU/tjGx4khJQ=="/>
    </ext>
  </extLst>
</comments>
</file>

<file path=xl/sharedStrings.xml><?xml version="1.0" encoding="utf-8"?>
<sst xmlns="http://schemas.openxmlformats.org/spreadsheetml/2006/main" count="518" uniqueCount="239">
  <si>
    <t>MAPA DE RIESGOS</t>
  </si>
  <si>
    <r>
      <rPr>
        <b/>
        <sz val="11"/>
        <color rgb="FF000000"/>
        <rFont val="Arial"/>
      </rPr>
      <t xml:space="preserve">CODIGO: </t>
    </r>
    <r>
      <rPr>
        <sz val="11"/>
        <color rgb="FF000000"/>
        <rFont val="Arial"/>
      </rPr>
      <t>GC - FR08</t>
    </r>
  </si>
  <si>
    <t>PROCESO GESTION DE TALENTO HUMANO</t>
  </si>
  <si>
    <r>
      <rPr>
        <b/>
        <sz val="11"/>
        <color rgb="FF000000"/>
        <rFont val="Arial"/>
      </rPr>
      <t xml:space="preserve">VERSION: </t>
    </r>
    <r>
      <rPr>
        <sz val="11"/>
        <color rgb="FF000000"/>
        <rFont val="Arial"/>
      </rPr>
      <t>03</t>
    </r>
  </si>
  <si>
    <t>SENADO DE LA REPUBLICA</t>
  </si>
  <si>
    <r>
      <rPr>
        <b/>
        <sz val="11"/>
        <color rgb="FF000000"/>
        <rFont val="Arial"/>
      </rPr>
      <t xml:space="preserve">FECHA DE APROBACION: </t>
    </r>
    <r>
      <rPr>
        <sz val="11"/>
        <color rgb="FF000000"/>
        <rFont val="Arial"/>
      </rPr>
      <t>01/06/2021</t>
    </r>
  </si>
  <si>
    <t>VIGENCIA:2023</t>
  </si>
  <si>
    <t>Última fecha de actualización: abril 2023</t>
  </si>
  <si>
    <t>Versión: 01</t>
  </si>
  <si>
    <t>CONTEXTO INTERNO</t>
  </si>
  <si>
    <t>CONTEXTO EXTERNO</t>
  </si>
  <si>
    <t>ESTRUCTURA ORGANIZACIONAL</t>
  </si>
  <si>
    <t>* La estructura organizacional es obsoleta y piramidal,  lo que no permite una gestión eficiente frente a la modernización del Estado.
* Cargos y funciones no acordes con la modernización del Estado, lo cual no permite una adecuada distribución de las funciones.
* Planta de personal insuficiente para el desarrollo de las actividades de cada área, alta rotación de personal.</t>
  </si>
  <si>
    <t>POLÍTICOS</t>
  </si>
  <si>
    <t>* Cambio de legislatura, Gobierno, políticas públicas.</t>
  </si>
  <si>
    <t>FUNCIONES Y RESPONSABILIDADES</t>
  </si>
  <si>
    <t xml:space="preserve">* Las dependencias que hacen parte de la División tienen establecidas sus roles y responsabilidades 
* El Manual de Funciones no cuenta con un enfoque por competencias
* No se tiene establecido los roles y responsabilidades para el manejo de las situaciones administrativas.
</t>
  </si>
  <si>
    <t>ECONÓMICOS Y FINANCIEROS</t>
  </si>
  <si>
    <t>* Recesión económica que afecta el presupuesto de la entidad. 
* Emergencia económica.
* Decretos de austeridad del gasto que impactan a la entidad.</t>
  </si>
  <si>
    <t>POLÍTICAS OBJETIVOS Y ESTRATEGIAS IMPLEMENTADAS</t>
  </si>
  <si>
    <t>* Se encuentran implementados y articulados los planes institucionales de acuerdo con el Decreto 612 del 2018  aplicables a Recursos Humanos. 
* Participación en la construcción de la planeación estratégica, se cuenta con planes tácticos e institucionales que apoyan el cumplimiento de los objetivos estratégicos de la entidad.
* Se cuenta con políticas institucionales en el marco del  Sistema Gestión de la Seguridad y Salud en el trabajo.
* Coordinación entre las áreas que pertenecen a la División de Recursos Humanos para garantizar el cumplimiento de sus objetivos.</t>
  </si>
  <si>
    <t>SOCIALES Y CULTURALES</t>
  </si>
  <si>
    <t xml:space="preserve">* Manifestaciones masivas y de orden público realizadas en los alrededores, lo que conlleva a ceses de la jornada laboral que obstaculizando los tiempos del proceso  e imposibilitan los encuentros con las entidades para cumplir los planes y objetivos.
* Falta de conocimiento de la Ciudadanía del quehacer institucional y gestión administrativa.  </t>
  </si>
  <si>
    <r>
      <rPr>
        <b/>
        <sz val="11"/>
        <color theme="1"/>
        <rFont val="Arial"/>
      </rPr>
      <t xml:space="preserve">RECURSOS Y CONOCIMIENTOS CON QUE SE CUENTA </t>
    </r>
    <r>
      <rPr>
        <sz val="11"/>
        <color theme="1"/>
        <rFont val="Arial"/>
      </rPr>
      <t>(económicos, personas, procesos, sistema, tecnología, información)</t>
    </r>
  </si>
  <si>
    <t>* Insuficiente personal de planta que desempeñe las funciones  frente a la gestión y responsabilidades de la División.
* Rotación del personal genera dificultades para mantener la continuidad de las actividades del proceso.
* No se cuenta con los equipos de  cómputo necesarios, para la gestión del talento humano.
* Se cuenta con el software de información de la gestión del talento humano, que permite la administración, seguimiento y trazabilidad de las actividades de la División de Recursos Humanos.
* Copias de seguridad inexistentes o mal realizadas por los funcionarios.</t>
  </si>
  <si>
    <t>TECNOLÓGICOS</t>
  </si>
  <si>
    <t xml:space="preserve">* Factores de conectividad, plataforma tecnológica relacionada con los aplicativos del área. </t>
  </si>
  <si>
    <t>RELACIONES CON LAS PARTES INVOLUCRADAS</t>
  </si>
  <si>
    <t>* Reprocesos con la Secretaria General y la Dirección General  para el trámite de actos administrativos relacionados con talento humano (nombramientos, cambio de cargo, etc.).
* Relacionamiento con el Proceso de Gestión de Recursos Financieros para el pago de la nómina.
* Falta de coordinación con la DGA para la expedición de certificados de no disponibilidad en planta, para la contratación de personal por prestación de servicios.
* Se está trabajando en el fortalecimiento de la apropiación por parte de los funcionarios de planta el trámite de solicitudes administrativas (permisos, incapacidades, vacaciones. licencias, etc.).
* Entrega inoportuna de la información entre las dependencias  de la entidad. 
*  Seguimiento por parte entes de control</t>
  </si>
  <si>
    <t>AMBIENTALES</t>
  </si>
  <si>
    <t>* Factores ambientales que afecten el desarrollo normal de las actividades de la entidad.
* Declaración de Emergencia ambiental.</t>
  </si>
  <si>
    <t>CULTURA ORGANIZACIONAL</t>
  </si>
  <si>
    <t>* Se ha trabajado en el fortalecimiento de la comunicación y articulación entre dependencias para el cumplimiento de los objetivos y planes del área. 
* Mejoramiento en la motivación de los funcionarios con la implementación del Programa de Bienestar, Incentivos, Estímulos y Reconocimientos. .
* Se cuenta con el Código de Integridad para el fortalecimiento y apropiación de los valores institucionales.
* No hay control para el cumplimiento del horario laboral en algunas dependencias del área administrativa.
* Resistencia al cambio y falta de compromiso.
* Adaptación laboral.  * Adopción de alternativas de organización laboral como trabajo en casa, en virtud de la emergencia sanitaria generada por la pandemia del COVID-19</t>
  </si>
  <si>
    <t>LEGALES Y REGLAMENTARIOS</t>
  </si>
  <si>
    <t xml:space="preserve">* Expedición o actualización de normatividad para las entidades públicas, referentes a temas de gestión del Talento Humano.
* Expedición o actualización de lineamientos a nivel nacional que tengan impacto en el Sistema Integrado de Gestión.
* Expedición o actualización de  normatividad  referente al Sistema de Gestión de la Seguridad y Salud en el Trabajo.                                            
* Declaración de emergencia sanitaria por el Gobierno Nacional.
</t>
  </si>
  <si>
    <t>CONTEXTO DEL PROCESO</t>
  </si>
  <si>
    <t>Proceso:</t>
  </si>
  <si>
    <t>GESTIÓN DEL TALENTO HUMANO</t>
  </si>
  <si>
    <t>Líder del proceso:</t>
  </si>
  <si>
    <t>Jefe División de Recursos Humanos</t>
  </si>
  <si>
    <t>Objetivo:</t>
  </si>
  <si>
    <r>
      <rPr>
        <sz val="11"/>
        <color rgb="FF000000"/>
        <rFont val="Arial"/>
      </rPr>
      <t>Apoyar en los procesos</t>
    </r>
    <r>
      <rPr>
        <sz val="11"/>
        <color rgb="FF000000"/>
        <rFont val="Arial"/>
      </rPr>
      <t xml:space="preserve"> de administración de nómina, administración del Sistema de Gestión en Seguridad y Salud en el Trabajo: (SG – SST), administración del plan integral de bienestar, evaluación de competencias y desempeño laboral. Con el fin de garantizar la vinculación de personal, capacitar y fortalecer sus competencias, en un ambiente de trabajo adecuado, para lograr el cumplimiento de los objetivos personales e institucionales con eficiencia. Desarrollando planes, programas, proyectos, estudios e investigaciones relacionados con la administración del recurso humano del Senado de la República de acuerdo a lo establecido en el Plan de Desarrollo Institucional. Junto con las Secciones de Registro y Control, Selección y Capacitación, y Bienestar y Urgencias Médicas, la División coordina importantes procesos como el de la elaboración de la nómina y el de posesión de nuevos funcionarios.                                                                                 </t>
    </r>
  </si>
  <si>
    <t>Alcance:</t>
  </si>
  <si>
    <t>Las acciones expuestas en este proceso, aplica para todos los funcionarios e integrantes de la Corporación, incluyendo Senadores, funcionarios de carrera administrativa, personal con nombramientos provisionales, personal que ocupan cargos de elección y quienes ejercen cargos de libre nombramiento y remoción.</t>
  </si>
  <si>
    <t>Objetivos estratégicos:</t>
  </si>
  <si>
    <t>Identificación del riesgo</t>
  </si>
  <si>
    <t>Análisis del riesgo inherente</t>
  </si>
  <si>
    <t>Evaluación del riesgo - Valoración de los controles</t>
  </si>
  <si>
    <t>Evaluación del riesgo - Nivel del riesgo residual</t>
  </si>
  <si>
    <t>Plan de Acción</t>
  </si>
  <si>
    <t xml:space="preserve">Referencia </t>
  </si>
  <si>
    <t>Procedimiento/ lineamiento/ activos de seguridad</t>
  </si>
  <si>
    <t>Impacto</t>
  </si>
  <si>
    <t>Causa Inmediata</t>
  </si>
  <si>
    <t>Causa Raíz</t>
  </si>
  <si>
    <t>Amenaza</t>
  </si>
  <si>
    <t>Descripción del Riesgo</t>
  </si>
  <si>
    <t>Clasificación Riesgos de Corrupción</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</si>
  <si>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</si>
  <si>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</si>
  <si>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</si>
  <si>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</si>
  <si>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</si>
  <si>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</si>
  <si>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</si>
  <si>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</si>
  <si>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</si>
  <si>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</si>
  <si>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Afectación</t>
  </si>
  <si>
    <t>Atributos</t>
  </si>
  <si>
    <t>Probabilidad Residual</t>
  </si>
  <si>
    <t>Probabilidad Residual Final</t>
  </si>
  <si>
    <t>Impacto Residual Final</t>
  </si>
  <si>
    <t>Zona de Riesgo Final</t>
  </si>
  <si>
    <t>Tratamiento</t>
  </si>
  <si>
    <t xml:space="preserve">Trazabilidad del riesgo </t>
  </si>
  <si>
    <t>Responsable</t>
  </si>
  <si>
    <t>Fecha Implementación</t>
  </si>
  <si>
    <t>Fecha Seguimiento</t>
  </si>
  <si>
    <t>Seguimiento / observaciones</t>
  </si>
  <si>
    <t>Estado</t>
  </si>
  <si>
    <t>Acción y Omisión</t>
  </si>
  <si>
    <t>Uso del Poder</t>
  </si>
  <si>
    <t>Desviar la Gestión de lo Público</t>
  </si>
  <si>
    <t>Beneficio Particular</t>
  </si>
  <si>
    <t>Tipo</t>
  </si>
  <si>
    <t>Implementación</t>
  </si>
  <si>
    <t>Calificación</t>
  </si>
  <si>
    <t>Documentación</t>
  </si>
  <si>
    <t>Frecuencia</t>
  </si>
  <si>
    <t>Evidencia</t>
  </si>
  <si>
    <t>Procedimiento administración de nómina</t>
  </si>
  <si>
    <t>Económico y Reputacional</t>
  </si>
  <si>
    <t xml:space="preserve">Errores técnicos en la liquidación de la nómina </t>
  </si>
  <si>
    <t>Imprecisiones en la información (legal, técnica o humana).</t>
  </si>
  <si>
    <t>N.A</t>
  </si>
  <si>
    <t xml:space="preserve">R1 
Posibilidad de afectación reputacional y económica  por errores técnicos en la liquidación de la nómina, debido a imprecisiones en la información (legal, técnica o humana) </t>
  </si>
  <si>
    <t>X</t>
  </si>
  <si>
    <t>Fallas Tecnológicas</t>
  </si>
  <si>
    <t xml:space="preserve">     Afectación menor a 10 SMLMV .</t>
  </si>
  <si>
    <t>C1 
Los responsables designados de cada dependencia que intervienen revisan la pre-nómina, con el fin de minimizar los errores en la misma. 
FV: Prenómina con evidencia de hallazgos.</t>
  </si>
  <si>
    <t>Preventivo</t>
  </si>
  <si>
    <t>Manual</t>
  </si>
  <si>
    <t>Documentado</t>
  </si>
  <si>
    <t>Continua</t>
  </si>
  <si>
    <t>Con Registro</t>
  </si>
  <si>
    <t>Reducir (mitigar)</t>
  </si>
  <si>
    <t>Revisar  la idoneidad y confiabilidad de los datos de nómina. 
FV: Informe de corrección de los datos.</t>
  </si>
  <si>
    <t xml:space="preserve">Jefe Sección de Registro y Control  </t>
  </si>
  <si>
    <t>30/06/2023
30/09/2023
30/11/2023</t>
  </si>
  <si>
    <t xml:space="preserve">C2 
El designado de la Sección de Registro y Control genera un reporte en prenómina de seguridad social y ARL, con el fin de evitar moras con éstas. 
FV: Reporte de prenómina   </t>
  </si>
  <si>
    <t>Automático</t>
  </si>
  <si>
    <t xml:space="preserve">C3 
El designado de la Sección de Registro y Control, realiza seguimiento a las diferentes administradoras de seguridad social y ARL, con el fin de evidenciar que no hayan presuntas moras e inconsistencias en la información. 
FV: Oficios externos. </t>
  </si>
  <si>
    <t>Correctivo</t>
  </si>
  <si>
    <t>Aceptar</t>
  </si>
  <si>
    <t>Errores humanos en la liquidación de la nómina</t>
  </si>
  <si>
    <t>Imprecisiones en la información de manera intencional.</t>
  </si>
  <si>
    <t xml:space="preserve">R2
 Posibilidad de afectación reputacional y económica por errores humanos en la liquidación de la nómina, debido a imprecisiones en la información de manera intencional </t>
  </si>
  <si>
    <t>Corrupción</t>
  </si>
  <si>
    <t xml:space="preserve">     Entre 100 y 500 SMLMV </t>
  </si>
  <si>
    <t>Económico</t>
  </si>
  <si>
    <t>Liquidación incorrecta</t>
  </si>
  <si>
    <t>Errores técnicos en la parametrización y validación de la información.
No reporte de la novedad o envío extemporáneo
Inconsistencia en el reporte de las novedades</t>
  </si>
  <si>
    <t>R3
Posibilidad de afectación económica por liquidación incorrecta, debido a errores técnicos en la parametrización y  validación de la información, el no reporte de la novedad o envío extemporáneo y la inconsistencia en el reporte de las novedades.</t>
  </si>
  <si>
    <t>Ejecución y Administración de procesos</t>
  </si>
  <si>
    <t>C1 
El designado de la Sección de Registro y Control, corrige las planillas de acuerdo con la validación que se hace con el operador de planilla, con el fin de evitar pago de moras en seguridad social y parafiscales.
FV: Planilla validada.</t>
  </si>
  <si>
    <t xml:space="preserve">C2 
El designado de la Sección de Registro y Control, realiza seguimiento a las diferentes administradoras de seguridad social y ARL, con el fin de evidenciar que no hayan presuntas moras e inconsistencias en la información. 
FV: Oficios externos. </t>
  </si>
  <si>
    <t>C3 
El designado de la Sección de Registro y Control genera un reporte en prenómina de seguridad social y ARL, con el fin de evitar moras con estas administradoras. 
FV: Reporte de prenómina</t>
  </si>
  <si>
    <t>Procedimiento Formación De Personal</t>
  </si>
  <si>
    <t xml:space="preserve"> bajo desempeño laboral de los funcionarios, afectando la calidad del servicio</t>
  </si>
  <si>
    <t xml:space="preserve">
baja participación del personal en la identificación de  necesidades para la construcción del PIC </t>
  </si>
  <si>
    <r>
      <rPr>
        <sz val="11"/>
        <color rgb="FF000000"/>
        <rFont val="Arial"/>
      </rPr>
      <t>R4</t>
    </r>
    <r>
      <rPr>
        <sz val="11"/>
        <color rgb="FFFF0000"/>
        <rFont val="Arial"/>
      </rPr>
      <t xml:space="preserve">
</t>
    </r>
    <r>
      <rPr>
        <sz val="11"/>
        <color rgb="FF000000"/>
        <rFont val="Arial"/>
      </rPr>
      <t>Posibilidad de afectación económica y reputacional por el bajo desempeño laboral de los funcionarios, afectando la calidad del servicio, debido a la baja participación del personal en la identificación de  necesidades para la construcción del PIC</t>
    </r>
  </si>
  <si>
    <t>Usuarios, productos y practicas , organizacionales</t>
  </si>
  <si>
    <t xml:space="preserve">     El riesgo afecta la imagen de la entidad internamente, de conocimiento general, nivel interno, de junta directiva y accionistas y/o de proveedores</t>
  </si>
  <si>
    <t xml:space="preserve">C1
El equipo de trabajo de la Sección de Selección y Capacitación, construye el plan institucional de capacitaciones PIC, con el formato PAE, en reunión de priorización, encuesta de satisfacción y formato valoración del servicio del funcionario, frente a la capacitación, con el fin de identificar las necesidades de capacitación para la entidad 
FV: plan institucional de capacitaciones PIC, actas de reunión y encuestas </t>
  </si>
  <si>
    <t>C2 
El Jefe inmediato realiza valoración de las capacitaciones mayores a 40 horas, desarrolladas por el funcionario, con el objetivo de identificar el impacto de la capacitación y evidenciar si contribuyó al mejoramiento y calidad del servicio.  
FV: Formato valoración del servicio del funcionario frente a la capacitación en el software de gestión del talento humano</t>
  </si>
  <si>
    <t>Detectivo</t>
  </si>
  <si>
    <t>Procedimiento Para Nombramiento, Posesión Y Retiro De Funcionarios</t>
  </si>
  <si>
    <t>Ingreso de funcionarios sin las competencias requeridas para el ejercicio del cargo</t>
  </si>
  <si>
    <t>Presentación de documentación falsa en el momento de su posesión.</t>
  </si>
  <si>
    <t>R5
Posibilidad de afectación económica y reputacional por el ingreso de funcionarios sin las competencias requeridas para el ejercicio del cargo, debido a la presentación de documentación falsa en el momento de su posesión.</t>
  </si>
  <si>
    <t>Fraude Externo</t>
  </si>
  <si>
    <t xml:space="preserve">     El riesgo afecta la imagen de de la entidad con efecto publicitario sostenido a nivel de sector administrativo, nivel departamental o municipal</t>
  </si>
  <si>
    <t>C1
El personal designado de la Sección de Selección y Capacitación, verifica la documentación presentada al momento de la posesión, de acuerdo con la normatividad vigente que contempla los requisitos para cada cargo, con el fin de validar la documentación requerida. 
FV: TH-Fr 36 Formato verificación de requisitos diligenciado.</t>
  </si>
  <si>
    <t>Divulgar  la actividad de verificación de requisitos que se realiza por pate de la Sección de elección y Capacitación ante los entes académicos, posterior a la posesión de validar la autenticidad de los títulos presentados. 
FV. Registro de la divulgación</t>
  </si>
  <si>
    <t xml:space="preserve">Jefe Sección de Selección y Capacitación 
</t>
  </si>
  <si>
    <t>30/06/2023
30/11/2023</t>
  </si>
  <si>
    <t xml:space="preserve">
C2
El personal designado de la Sección de Selección y Capacitación, valida el diligenciamiento del Formato TH-Fr41  Formato Declaración de documentos auténticos, con el objetivo de asegurar la autenticidad de la información de los documentos aportados para la posesión. 
FV:TH-Fr 41 Formato declaración de documentos auténticos.</t>
  </si>
  <si>
    <t>C3
El personal designado de la Sección de Selección y Capacitación verifica con los entes académicos la autenticidad de los títulos de educación, para los cargos que apliquen . 
FV: Comunicaciones a las instituciones e informe de seguimiento enviado a la División de Recursos Humanos</t>
  </si>
  <si>
    <t>Posesión de pensionados con doble asignación salarial del Estado</t>
  </si>
  <si>
    <t>Omisión de la información y de entrega de documentos por parte del postulante</t>
  </si>
  <si>
    <t>RIESGO ELIMINADO
R5
Posibilidad de afectación económica y reputacional, por la posesión de pensionados con doble asignación salarial, debido a la omisión de la información y de entrega de documentos por parte del postulante</t>
  </si>
  <si>
    <t xml:space="preserve">     El riesgo afecta la imagen de alguna área de la organización</t>
  </si>
  <si>
    <t>C1
El personal designado de la Sección de Selección y Capacitación, verifica el estado actual en el sistema de pensiones  en la plataforma SISPRO, para prevenir que la persona que se vincule a la Entidad esté recibiendo más de una asignación salarial, por parte del Estado.
FV: TH-Fr 36 Formato verificación de requisitos diligenciado.</t>
  </si>
  <si>
    <t>Se toma la decisión de eliminar este riesgo, teniendo en cuenta la efectividad de los controles.</t>
  </si>
  <si>
    <t xml:space="preserve">C2
El personal designado de la Sección de Selección y Capacitación, solicita el diligenciamiento del formato TH.Fr 73 Formato formulario de información para pensionados, a personas mayores de 50 años, con el objetivo de establecer si el postulante recibe alguna pensión. FV: Formato TH.Fr 73 Formato formulario de información para pensionados, diligenciado. </t>
  </si>
  <si>
    <t>Procedimiento de identificación de peligros, evaluación y valoración de los riesgos
Procedimiento de medicina preventiva y del trabajo
Procedimiento para el reporte e investigación de accidentes e incidentes de trabajo y enfermedad laboral</t>
  </si>
  <si>
    <t xml:space="preserve">Incremento de accidentes de trabajo y enfermedades laborales </t>
  </si>
  <si>
    <t>Incumplimiento a las medidas de prevención y control de  los peligros/riesgos relacionadas con instalaciones , equipos y condiciones desfavorables de seguridad y salud en puestos de trabajo.
Inasistencia a la evaluación médica ocupacional  periódica programada o baja participación en la evaluación médica ocupacional  periódica programada y  actividades de los Sistemas de Vigilancia Epidemiológica.</t>
  </si>
  <si>
    <t>R6
Posibilidad de afectación reputacional y económica por  el incremento de accidentes de trabajo y enfermedad laboral, debido al Incumplimiento a las medidas de prevención y control de  los peligros/riesgos relacionadas con instalaciones , equipos y condiciones desfavorables de seguridad y salud en puestos de trabajo y la inasistencia a la evaluación médica ocupacional  periódica programada ocupacional o baja participación en la evaluación médica ocupacional  periódica programada y  actividades de los Sistemas de Vigilancia Epidemiológica.</t>
  </si>
  <si>
    <t>Relaciones Laborales</t>
  </si>
  <si>
    <t xml:space="preserve">     El riesgo afecta la imagen de la entidad con algunos usuarios de relevancia frente al logro de los objetivos</t>
  </si>
  <si>
    <t>C1
El personal designado de la Sección de Bienestar y Urgencia Médica con el acompañamiento del COPASST, realiza  reporte y seguimiento a la implementación de las medidas de prevención y control de los peligros identificados y los riesgos priorizados  relacionadas con instalaciones  y equipos por parte de la División de Bienes y Servicios, Dirección General Administrativa, servidores públicos y contratistas, para eliminar los peligros y reducir los riesgos que pueden generar accidentes de trabajo o enfermedad laboral.
FV: Actas y/o comunicaciones.</t>
  </si>
  <si>
    <t xml:space="preserve">Realizar  sensibilización  a  jefes de área sobre  la importancia de promover y asegurar la participación de los servidores públicos y contratistas a cargo, en las actividades del SG-SST  e incentivar la  realización  del curso de capacitación virtual de cincuenta (50) horas y sus actualizaciones, sobre el Sistema de Gestión de la Seguridad y Salud en el Trabajo SGSST definido por el Ministerio de Trabajo mediante la Resolución 4927 de 2016.
FV: Registros de la sensibilización. </t>
  </si>
  <si>
    <t xml:space="preserve">Jefe Sección de Bienestar y Urgencia Médica.
</t>
  </si>
  <si>
    <t>30/6/2023
30/11/2023</t>
  </si>
  <si>
    <t>C2
El personal designado de la Sección de Bienestar y Urgencia Médica, realiza seguimiento al cumplimiento de la programación de las evaluaciones médicas ocupacionales periódicas, valoraciones complementarias y asistencia a las actividades de los sistemas de vigilancia epidemiológica, para detectar alteraciones en las condiciones de salud y hacer  vigilancia de la salud de los servidores públicos y contratistas, como la del medio ambiente de trabajo. 
FV: Comunicaciones y correo electrónico.</t>
  </si>
  <si>
    <t>C3
El personal designado de la Sección de Bienestar y Urgencia Médica, desarrolla actividades de los sistemas de vigilancia epidemiológica, programas y seguimiento médico a servidores públicos y contratistas, que han presentado accidente de trabajo, enfermedad laboral y común, con el fin de prevenir efectos hacia la salud derivados de los ambientes de trabajo. 
FV: Informe de ejecución de actividades y comunicaciones.</t>
  </si>
  <si>
    <t>C4
El personal designado de la Sección de Bienestar y Urgencia Médica realiza reporte de la no asistencia por parte de los servidores públicos a la evaluación médica ocupacional  periódica programada  por la entidad después de dos citaciones, al jefe inmediato, División de Recursos Humanos,  Dirección General Administrativa y División Jurídica, para toma de decisiones frente al no cumplimiento de las responsabilidades y obligaciones de los empleados.
FV: Comunicaciones.</t>
  </si>
  <si>
    <t>Actualizar el documento TH Pr06 Procedimiento para la identificación de peligros evaluación y valoración de riesgos  y del trabajo, con el fin de ajustar el control C1, asociado al Riesgo numero 6 del Proceso Gestión de Talento Humano.
FV: Documento aprobado.</t>
  </si>
  <si>
    <t>Jefe Sección de Bienestar y Urgencia Médica.</t>
  </si>
  <si>
    <t>Procedimiento administración programa de bienestar, incentivos, estímulos y reconocimiento</t>
  </si>
  <si>
    <t>baja participación de los servidores públicos</t>
  </si>
  <si>
    <t>Las actividades desarrolladas en el  Programa de Bienestar, Incentivos , Estímulos y Reconocimiento, debido al desinterés de los servidores públicos en participar en  el diagnóstico de necesidades y la baja participación de estos en actividades del Programa de Bienestar, Incentivos , Estímulos y Reconocimiento</t>
  </si>
  <si>
    <t>R7
Posibilidad de afectación económica y reputacional por baja  participación de los servidores públicos en las actividades del Programa de Bienestar, Incentivos, Estímulo y Reconocimiento (PBIER) , debido a  la  insatisfacción de los mismos frente a las actividades desarrolladas.</t>
  </si>
  <si>
    <t>Usuarios, productos y prácticas , organizacionales</t>
  </si>
  <si>
    <t>C1
El personal designado de la Sección de Bienestar y Urgencia Médica realiza la aplicación de  encuesta de satisfacción al culminar la actividad, con el fin de establecer acciones de mejora  en próximos eventos  a desarrollar, de acuerdo con el cronograma establecido. 
FV: Informe.</t>
  </si>
  <si>
    <t>Actualizar TH-Pr04 Procedimiento Administración Programa de Bienestar, incentivos, estímulos y reconocimiento, con el fin de documentar el control No. 3 e incluir parte del control No. 2.  
FV: Documento aprobado.</t>
  </si>
  <si>
    <t>Jefe Sección de Bienestar y Urgencia Médica</t>
  </si>
  <si>
    <t>C2
El personal designado de la Sección de Bienestar y Urgencia Médica, publica, divulga y confirma oportunamente la asistencia en las actividades del PBIER, de acuerdo con el cronograma, para garantizar la participación de los servidores públicos en las actividades del PBIER.
FV: Publicación, Correo institucional, base de datos (confirmación) y piezas comunicativas.</t>
  </si>
  <si>
    <t xml:space="preserve">C3
El personal designado de la Sección de Bienestar y Urgencia Médica, una vez se realizan las inscripciones se solicita el diligenciamiento del Acta de compromiso de asistencia, con el objetivo de garantizar la participación de los inscritos, de lo contrario tomar medidas frente a la inasistencia.
FV: Acta de compromiso </t>
  </si>
  <si>
    <t>Probabilidad</t>
  </si>
  <si>
    <t>Sin Documentar</t>
  </si>
  <si>
    <t>Procedimiento evaluación de desempeño laboral y acuerdos de gestión</t>
  </si>
  <si>
    <t>Reputacional</t>
  </si>
  <si>
    <t>Realización de la evaluación de desempeño laboral y/o acuerdos de gestión fuera de los términos establecidos por la ley fuera de los términos establecidos por la ley</t>
  </si>
  <si>
    <t>la falta de compromiso por parte de algunos funcionarios de carrera y/o Gerentes Públicos, en la realización de la evaluación de desempeño y acuerdos de gestión.</t>
  </si>
  <si>
    <r>
      <rPr>
        <sz val="11"/>
        <color rgb="FF000000"/>
        <rFont val="Arial"/>
      </rPr>
      <t>R8</t>
    </r>
    <r>
      <rPr>
        <sz val="11"/>
        <color rgb="FFFF0000"/>
        <rFont val="Arial"/>
      </rPr>
      <t xml:space="preserve">
</t>
    </r>
    <r>
      <rPr>
        <sz val="11"/>
        <color rgb="FF000000"/>
        <rFont val="Arial"/>
      </rPr>
      <t>Posibilidad de afectación reputacional, por realizar la evaluación de desempeño laboral y/o acuerdos de gestión fuera de los términos establecidos por la ley, debido a la falta de compromiso por parte de algunos funcionarios de carrera y/o Gerentes Públicos, en la realización de la evaluación de desempeño y acuerdos de gestión.</t>
    </r>
  </si>
  <si>
    <t>C1                                                                                                                                                                                    El designado de la División de Recursos Humanos realiza capacitación a evaluados y evaluadores para mantener actualizados a los empleados de carrera administrativa y a sus evaluadores delegados, según la normatividad vigente de la CNSC (Comisión Nacional Servicio Civil). 
FV: Listas de asistencia y actas de reunión.</t>
  </si>
  <si>
    <t xml:space="preserve">Realizar campañas de sensibilización con alcance a los funcionarios de carrera administrativa y gerentes públicos de la entidad, con el objetivo de minimizar el riesgo. 
FV: Registros de sensibilización. </t>
  </si>
  <si>
    <t xml:space="preserve">Jefe División de Recursos Humanos
</t>
  </si>
  <si>
    <t>C2                                                                                                                                                                                                 El designado de la División de Recursos Humanos realiza seguimiento al envío de las comunicaciones  con el instructivo a evaluados y evaluadores, para realizar las evaluaciones y calificaciones definitivas frente a la normatividad vigente.
FV: Comunicaciones internas y correos institucionales.</t>
  </si>
  <si>
    <t>Reporte de novedades y situaciones administrativas</t>
  </si>
  <si>
    <t>reclamación administrativa o demanda judicial de los grupos de valor</t>
  </si>
  <si>
    <t xml:space="preserve">debido a la causación de daño antijurídico por no reconocer una situación especial de protección constitucional </t>
  </si>
  <si>
    <t>R9
Posibilidad de pérdida económica o reputacional por reclamación administrativa o demanda judicial de los grupos de valor, debido a la causación de daño antijurídico por no reconocer una situación especial de protección constitucional, la expedición de actos administrativos o la utilización de normatividad desactualizada relacionada con la administración del Talento Humano.</t>
  </si>
  <si>
    <t xml:space="preserve">     El riesgo afecta la imagen de  la entidad con efecto publicitario sostenido a nivel de sector administrativo, nivel departamental o municipal</t>
  </si>
  <si>
    <t>C1 
El designado de la Dirección General Administrativa, verifica el contenido de los actos administrativos proyectados, con el fin de validar la información.
FV: Documentos revisados con Visto Bueno y correo electrónico.</t>
  </si>
  <si>
    <t>C2 
El designado de la División de Recursos Humanos, realiza seguimiento a la solicitud, con el objetivo de cumplir con la aprobación  del proyecto y quede en firme el acto administrativo.  
FV: Base de datos</t>
  </si>
  <si>
    <t>Enviar de manera  mensual comunicado a todo Senado, recordando el cumplimiento de las fechas del cronograma establecido para las novedades administrativas.
FV: Comunicado enviado</t>
  </si>
  <si>
    <t>Manual de funciones y requisitos</t>
  </si>
  <si>
    <t>Realización de actividades diferentes a las establecidas en el Manual de Funciones por parte de funcionarios</t>
  </si>
  <si>
    <t xml:space="preserve"> Desactualización del Manual de Funciones y ubicación de funcionarios en áreas distintas a las de su nombramiento. </t>
  </si>
  <si>
    <t xml:space="preserve">R10
Posibilidad de afectación económica y reputacional por la realización de actividades diferentes a las establecidas en el Manual de Funciones por parte de funcionarios, debido a la desactualización del Manual de Funciones y ubicación de funcionarios en áreas distintas a las de su nombramiento. </t>
  </si>
  <si>
    <t>C1 
El designado de la División de Recursos Humanos, envía circular emitida a los jefes de dependencia informando la no designación de funciones diferentes a las inherentes al cargo y nivel jerárquico de sus funcionarios, acorde con el Manual de Funciones y requisitos. 
FV: Circular informativa.</t>
  </si>
  <si>
    <t>Presentar ante la DGA la propuesta del Manual de Funciones Requisitos y Competencias.
FV: Documento presentado ante la DGA.</t>
  </si>
  <si>
    <t xml:space="preserve">C2 
 El designado de la División de Recursos Humanos, envía comunicación a los jefes de dependencia, presentando al funcionario e informando su cargo y las actividades acordes con el Manual de Funciones de la Entidad con el  formato TH Fr60 Registro de inducción específica, para asegurar que el nuevo funcionario y responsable de la dependencia tengan pleno conocimiento de las funciones que debe realizar.
FV: Comunicaciones internas enviadas, TH Fr60 Registro de inducción específica </t>
  </si>
  <si>
    <t>Historias laborales</t>
  </si>
  <si>
    <t>Pérdida y deterioro de las historias laborales</t>
  </si>
  <si>
    <t>Espacio físico inadecuado para su custodia  organización y falta de recursos tecnológicos y humanos para el manejo de las historias laborales .</t>
  </si>
  <si>
    <t>R11                                                                                                                                Posibilidad de afectación económica y reputacional por la pérdida y deterioro de las historias laborales, debido al espacio físico inadecuado para su custodia  organización y falta de recursos tecnológicos y humanos, para el manejo de las historias laborales .</t>
  </si>
  <si>
    <t xml:space="preserve">C1
El designado de la División de Recursos Humanos, Diligencia el Formato de préstamo de documentos, (aplicado para historias laborales), para evitar la pérdida de la información que sale de la dependencia, en calidad de préstamo.
FV: GD Fr01 Control préstamo de documentos </t>
  </si>
  <si>
    <t>Realizar solicitud al Archivo General de la Nación para que realicen una visita y generen un diagnóstico de necesidades para el archivo de historias laborales de la entidad.
FV: Comunicación enviada.</t>
  </si>
  <si>
    <t xml:space="preserve">C2 
El equipo designado de la División de Recursos Humanos, realiza la digitalización de las historias laborales con el fin de evitar la pérdida de información y deterioro de las historias laborales.
FV: Registro base de datos. </t>
  </si>
  <si>
    <t>Realizar mesas de trabajo con Archivo General de la Nación, Dirección General Administrativa, Archivo de Senado, Control Interno y Recursos Humanos con el fin de tratar lo temas de recursos para el archivo.
FV: Acta de reunión.</t>
  </si>
  <si>
    <t>Procedimiento para el trámite y reconocimiento de incapacidades y licencias</t>
  </si>
  <si>
    <t>Por prescripción y no pago de las incapacidades</t>
  </si>
  <si>
    <t>Falta de reporte, seguimiento y control.</t>
  </si>
  <si>
    <t>R12
Posibilidad de afectación económica y reputacional por prescripción y no pago de las incapacidades, debido a la falta de reporte, seguimiento y control.</t>
  </si>
  <si>
    <t xml:space="preserve">     Entre 50 y 100 SMLMV </t>
  </si>
  <si>
    <t>C1 
El equipo designado de la División de Recursos Humanos, verifica la recepción de la incapacidad, con el fin de realizar el registro y seguimiento a la radicación.
FV: Matriz de seguimiento diligenciada.</t>
  </si>
  <si>
    <t>Sensibilizar mediante comunicaciones  al personal de la entidad, frente al reporte de las incapacidades.
FV: Registro de la sensibilización</t>
  </si>
  <si>
    <t xml:space="preserve">C2
Dentro del equipo de trabajo se designa una persona que realiza la liquidación de la incapacidad antes de su ingreso al Software de Gestión de Talento Humano, con el objetivo de conciliar la información.
FV:  Liquidación previa de la incapacidad. </t>
  </si>
  <si>
    <t xml:space="preserve"> C3
El equipo designado de la División de Recursos Humanos, gestiona las incapacidades registradas en la matriz de seguimiento, identificando el status de cada incapacidad (en tramite, pagada, rechazada, entre otras) y de ser necesario se remite para trámite jurídico. 
FV: Matriz de seguimiento diligenciada.
</t>
  </si>
  <si>
    <t>Procedimiento Nombramiento, posesión y retiro de funcionarios</t>
  </si>
  <si>
    <t>Incumplimiento en la desvinculación de funcionarios a la edad de retiro forzoso</t>
  </si>
  <si>
    <t>la falta de gestión administrativa en la aplicación de la normatividad vigente</t>
  </si>
  <si>
    <t xml:space="preserve">R13
Posibilidad de afectación económica y reputacional por incumplimiento en la desvinculación de funcionarios a la edad de retiro forzoso, debido a la falta de gestión administrativa en la aplicación de la normatividad vigente </t>
  </si>
  <si>
    <t xml:space="preserve">     Entre 10 y 50 SMLMV </t>
  </si>
  <si>
    <t xml:space="preserve">C1
El designado de la División de Recursos Humanos, verifica los datos correspondientes a la edad de los funcionarios en la nómina, con el fin de identificar que funcionarios se acercan a la edad de retiro forzoso.
FV: Base de datos. </t>
  </si>
  <si>
    <t xml:space="preserve">Realizar de manera semestral un seguimiento a la base de datos, para identificar que funcionarios están próximos a cumplir la edad de retiro forzoso en la entidad.
FV: Informe de seguimiento presentado a la División de Recursos Humanos. </t>
  </si>
  <si>
    <t>Procedimiento formación de personal</t>
  </si>
  <si>
    <t>falta de transferencia y fuga de conocimiento</t>
  </si>
  <si>
    <t>ausencia de lineamientos y registro incompleto en los sistemas información</t>
  </si>
  <si>
    <t xml:space="preserve">R14
Posibilidad de afectación económica y reputacional por la falta de transferencia y fuga de conocimiento, debido a la ausencia de lineamientos y registro incompleto en los sistemas información. </t>
  </si>
  <si>
    <t>C1
El designado de la Sección de Selección y Capacitación suministra el acta de compromiso al funcionario objeto de la capacitación, con el fin asegurar la transferencia del conocimiento adquirido (capacitaciones mínimo de 40 horas),al interior de su dependencia. 
FV: Acta de compromiso diligenciada</t>
  </si>
  <si>
    <t xml:space="preserve">Presentar requerimiento a la División de Planeación y Sistemas para contar con un espacio dentro  de la intranet  que permita conservar y consultar las memorias de capacitación.
FV: Requerimiento presentado a la DPS. 
 </t>
  </si>
  <si>
    <t>Jefe Sección de Selección y Capacitación</t>
  </si>
  <si>
    <t>OE1. Mejorar la percepción y la imagen del Senado ante la ciudadanía, a través de la utilización de todos los medios de comunicación apropiados,  
OE5. Lograr la modernización del funcionamiento administrativo del Senado , 
OE6. Incrementar la productividad laboral del personal a través de la mejora continua en los espacios de trabajo, 
OE7. Instaurar una cultura de mejoramiento continuo en los procesos, 
OE12. Fortalecer una cultura de transparencia, orientada a resultados, servicio al ciudadano y trabajo colaborativo entre las áreas.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</si>
</sst>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m/yyyy"/>
    <numFmt numFmtId="166" formatCode="dd/mm/yyyy"/>
  </numFmts>
  <fonts count="22">
    <font>
      <sz val="11"/>
      <color theme="1"/>
      <name val="Calibri"/>
      <scheme val="minor"/>
    </font>
    <font>
      <b/>
      <sz val="11"/>
      <color theme="1"/>
      <name val="Arial"/>
    </font>
    <font>
      <sz val="11"/>
      <name val="Calibri"/>
    </font>
    <font>
      <b/>
      <sz val="11"/>
      <color rgb="FF000000"/>
      <name val="Arial"/>
    </font>
    <font>
      <sz val="11"/>
      <color theme="1"/>
      <name val="Arial Narrow"/>
    </font>
    <font>
      <sz val="11"/>
      <color theme="1"/>
      <name val="Calibri"/>
    </font>
    <font>
      <sz val="20"/>
      <color theme="1"/>
      <name val="Arial Narrow"/>
    </font>
    <font>
      <b/>
      <sz val="11"/>
      <color theme="1"/>
      <name val="Arial Narrow"/>
    </font>
    <font>
      <b/>
      <sz val="11"/>
      <color theme="1"/>
      <name val="Calibri"/>
    </font>
    <font>
      <sz val="11"/>
      <color theme="1"/>
      <name val="Arial"/>
    </font>
    <font>
      <sz val="11"/>
      <color rgb="FF000000"/>
      <name val="Arial"/>
    </font>
    <font>
      <sz val="11"/>
      <color rgb="FF000000"/>
      <name val="Calibri"/>
    </font>
    <font>
      <b/>
      <sz val="20"/>
      <color theme="1"/>
      <name val="Arial Narrow"/>
    </font>
    <font>
      <b/>
      <sz val="18"/>
      <color theme="1"/>
      <name val="Arial Narrow"/>
    </font>
    <font>
      <sz val="14"/>
      <color theme="1"/>
      <name val="Arial Narrow"/>
    </font>
    <font>
      <sz val="20"/>
      <color theme="1"/>
      <name val="Calibri"/>
    </font>
    <font>
      <sz val="11"/>
      <color rgb="FFFF0000"/>
      <name val="Arial"/>
    </font>
    <font>
      <sz val="11"/>
      <color rgb="FFC00000"/>
      <name val="Arial"/>
    </font>
    <font>
      <sz val="11"/>
      <color rgb="FF000000"/>
      <name val="Inconsolata"/>
    </font>
    <font>
      <b/>
      <sz val="11"/>
      <color rgb="FFC00000"/>
      <name val="Arial"/>
    </font>
    <font>
      <b/>
      <sz val="13"/>
      <color rgb="FFC00000"/>
      <name val="Arial"/>
    </font>
    <font>
      <sz val="11"/>
      <color rgb="FFC00000"/>
      <name val="Arial Narrow"/>
    </font>
  </fonts>
  <fills count="11">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EFEFEF"/>
        <bgColor rgb="FFEFEFEF"/>
      </patternFill>
    </fill>
    <fill>
      <patternFill patternType="solid">
        <fgColor rgb="FFD9EAD3"/>
        <bgColor rgb="FFD9EAD3"/>
      </patternFill>
    </fill>
    <fill>
      <patternFill patternType="solid">
        <fgColor rgb="FFFBD4B4"/>
        <bgColor rgb="FFFBD4B4"/>
      </patternFill>
    </fill>
    <fill>
      <patternFill patternType="solid">
        <fgColor rgb="FFFCE5CD"/>
        <bgColor rgb="FFFCE5CD"/>
      </patternFill>
    </fill>
    <fill>
      <patternFill patternType="solid">
        <fgColor rgb="FFF4CCCC"/>
        <bgColor rgb="FFF4CCCC"/>
      </patternFill>
    </fill>
    <fill>
      <patternFill patternType="solid">
        <fgColor rgb="FFFFC7CE"/>
        <bgColor rgb="FFFFC7CE"/>
      </patternFill>
    </fill>
    <fill>
      <patternFill patternType="solid">
        <fgColor theme="0"/>
        <bgColor rgb="FFEFEFEF"/>
      </patternFill>
    </fill>
  </fills>
  <borders count="3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dotted">
        <color rgb="FFE36C09"/>
      </left>
      <right/>
      <top/>
      <bottom/>
      <diagonal/>
    </border>
    <border>
      <left/>
      <right/>
      <top style="dotted">
        <color rgb="FFE36C09"/>
      </top>
      <bottom/>
      <diagonal/>
    </border>
    <border>
      <left/>
      <right style="dotted">
        <color rgb="FFE36C09"/>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style="thin">
        <color rgb="FF000000"/>
      </right>
      <top/>
      <bottom/>
      <diagonal/>
    </border>
    <border>
      <left/>
      <right style="thin">
        <color rgb="FF000000"/>
      </right>
      <top/>
      <bottom style="thin">
        <color rgb="FF000000"/>
      </bottom>
      <diagonal/>
    </border>
    <border>
      <left/>
      <right style="thin">
        <color theme="0"/>
      </right>
      <top/>
      <bottom style="thin">
        <color theme="0"/>
      </bottom>
      <diagonal/>
    </border>
    <border>
      <left style="thin">
        <color theme="0"/>
      </left>
      <right style="thin">
        <color rgb="FF000000"/>
      </right>
      <top style="thin">
        <color theme="0"/>
      </top>
      <bottom style="thin">
        <color theme="0"/>
      </bottom>
      <diagonal/>
    </border>
    <border>
      <left style="thin">
        <color theme="0"/>
      </left>
      <right style="thin">
        <color rgb="FF000000"/>
      </right>
      <top style="thin">
        <color theme="0"/>
      </top>
      <bottom/>
      <diagonal/>
    </border>
    <border>
      <left/>
      <right style="thin">
        <color theme="0"/>
      </right>
      <top style="thin">
        <color theme="0"/>
      </top>
      <bottom style="thin">
        <color theme="0"/>
      </bottom>
      <diagonal/>
    </border>
    <border>
      <left/>
      <right/>
      <top style="thin">
        <color theme="0"/>
      </top>
      <bottom/>
      <diagonal/>
    </border>
    <border>
      <left style="thin">
        <color theme="0"/>
      </left>
      <right/>
      <top style="thin">
        <color rgb="FF000000"/>
      </top>
      <bottom style="thin">
        <color rgb="FF000000"/>
      </bottom>
      <diagonal/>
    </border>
    <border>
      <left style="thin">
        <color theme="0"/>
      </left>
      <right style="thin">
        <color theme="0"/>
      </right>
      <top style="thin">
        <color rgb="FF000000"/>
      </top>
      <bottom style="thin">
        <color rgb="FF000000"/>
      </bottom>
      <diagonal/>
    </border>
    <border>
      <left style="thin">
        <color theme="0"/>
      </left>
      <right/>
      <top/>
      <bottom/>
      <diagonal/>
    </border>
  </borders>
  <cellStyleXfs count="1">
    <xf numFmtId="0" fontId="0" fillId="0" borderId="0"/>
  </cellStyleXfs>
  <cellXfs count="229">
    <xf numFmtId="0" fontId="0" fillId="0" borderId="0" xfId="0" applyFont="1" applyAlignment="1"/>
    <xf numFmtId="0" fontId="1" fillId="2" borderId="7" xfId="0" applyFont="1" applyFill="1" applyBorder="1" applyAlignment="1">
      <alignment horizontal="center" vertical="center"/>
    </xf>
    <xf numFmtId="0" fontId="4" fillId="3" borderId="7" xfId="0" applyFont="1" applyFill="1" applyBorder="1"/>
    <xf numFmtId="0" fontId="5" fillId="2" borderId="7" xfId="0" applyFont="1" applyFill="1" applyBorder="1"/>
    <xf numFmtId="0" fontId="5" fillId="4" borderId="7" xfId="0" applyFont="1" applyFill="1" applyBorder="1"/>
    <xf numFmtId="9" fontId="5" fillId="2" borderId="7" xfId="0" applyNumberFormat="1" applyFont="1" applyFill="1" applyBorder="1"/>
    <xf numFmtId="0" fontId="5" fillId="2" borderId="7" xfId="0" applyFont="1" applyFill="1" applyBorder="1" applyAlignment="1">
      <alignment vertical="center" wrapText="1"/>
    </xf>
    <xf numFmtId="0" fontId="5" fillId="2" borderId="7" xfId="0" applyFont="1" applyFill="1" applyBorder="1" applyAlignment="1">
      <alignment wrapText="1"/>
    </xf>
    <xf numFmtId="0" fontId="1" fillId="2" borderId="13" xfId="0" applyFont="1" applyFill="1" applyBorder="1" applyAlignment="1">
      <alignment vertical="center"/>
    </xf>
    <xf numFmtId="0" fontId="1" fillId="2" borderId="14" xfId="0" applyFont="1" applyFill="1" applyBorder="1" applyAlignment="1">
      <alignment horizontal="center" vertical="center"/>
    </xf>
    <xf numFmtId="0" fontId="1" fillId="2" borderId="7" xfId="0" applyFont="1" applyFill="1" applyBorder="1" applyAlignment="1">
      <alignment horizontal="center" vertical="center" wrapText="1"/>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xf>
    <xf numFmtId="0" fontId="6" fillId="3" borderId="7" xfId="0" applyFont="1" applyFill="1" applyBorder="1" applyAlignment="1">
      <alignment horizontal="center" vertical="center"/>
    </xf>
    <xf numFmtId="0" fontId="4" fillId="3" borderId="7" xfId="0" applyFont="1" applyFill="1" applyBorder="1" applyAlignment="1">
      <alignment horizontal="left" vertical="center"/>
    </xf>
    <xf numFmtId="0" fontId="4" fillId="3" borderId="7" xfId="0" applyFont="1" applyFill="1" applyBorder="1" applyAlignment="1">
      <alignment horizontal="center" vertical="center"/>
    </xf>
    <xf numFmtId="0" fontId="4" fillId="4" borderId="7" xfId="0" applyFont="1" applyFill="1" applyBorder="1"/>
    <xf numFmtId="0" fontId="4" fillId="3" borderId="7" xfId="0" applyFont="1" applyFill="1" applyBorder="1" applyAlignment="1">
      <alignment horizontal="center"/>
    </xf>
    <xf numFmtId="9" fontId="4" fillId="3" borderId="7" xfId="0" applyNumberFormat="1" applyFont="1" applyFill="1" applyBorder="1" applyAlignment="1">
      <alignment horizontal="center"/>
    </xf>
    <xf numFmtId="0" fontId="7" fillId="3" borderId="7" xfId="0" applyFont="1" applyFill="1" applyBorder="1" applyAlignment="1">
      <alignment vertical="center"/>
    </xf>
    <xf numFmtId="0" fontId="4" fillId="3" borderId="7" xfId="0" applyFont="1" applyFill="1" applyBorder="1" applyAlignment="1">
      <alignment vertical="center" wrapText="1"/>
    </xf>
    <xf numFmtId="0" fontId="4" fillId="3" borderId="7" xfId="0" applyFont="1" applyFill="1" applyBorder="1" applyAlignment="1">
      <alignment wrapText="1"/>
    </xf>
    <xf numFmtId="0" fontId="8" fillId="2" borderId="7" xfId="0" applyFont="1" applyFill="1" applyBorder="1" applyAlignment="1">
      <alignment horizontal="center" wrapText="1"/>
    </xf>
    <xf numFmtId="0" fontId="9" fillId="0" borderId="0" xfId="0" applyFont="1"/>
    <xf numFmtId="0" fontId="8" fillId="2" borderId="7" xfId="0" applyFont="1" applyFill="1" applyBorder="1" applyAlignment="1">
      <alignment horizontal="center" vertical="center" wrapText="1"/>
    </xf>
    <xf numFmtId="0" fontId="8" fillId="2" borderId="7" xfId="0" applyFont="1" applyFill="1" applyBorder="1" applyAlignment="1">
      <alignment vertical="center" wrapText="1"/>
    </xf>
    <xf numFmtId="0" fontId="11" fillId="2" borderId="7" xfId="0" applyFont="1" applyFill="1" applyBorder="1" applyAlignment="1">
      <alignment vertical="top" wrapText="1"/>
    </xf>
    <xf numFmtId="0" fontId="11" fillId="2" borderId="7" xfId="0" applyFont="1" applyFill="1" applyBorder="1" applyAlignment="1">
      <alignment vertical="center" wrapText="1"/>
    </xf>
    <xf numFmtId="0" fontId="6" fillId="3" borderId="7" xfId="0" applyFont="1" applyFill="1" applyBorder="1" applyAlignment="1">
      <alignment horizontal="left" vertical="center"/>
    </xf>
    <xf numFmtId="0" fontId="12" fillId="2" borderId="7" xfId="0" applyFont="1" applyFill="1" applyBorder="1" applyAlignment="1">
      <alignment horizontal="left" vertical="center"/>
    </xf>
    <xf numFmtId="0" fontId="13" fillId="2" borderId="7" xfId="0" applyFont="1" applyFill="1" applyBorder="1" applyAlignment="1">
      <alignment horizontal="left" vertical="center"/>
    </xf>
    <xf numFmtId="0" fontId="14" fillId="3" borderId="7" xfId="0" applyFont="1" applyFill="1" applyBorder="1" applyAlignment="1">
      <alignment horizontal="left" vertical="center"/>
    </xf>
    <xf numFmtId="0" fontId="14" fillId="4" borderId="7" xfId="0" applyFont="1" applyFill="1" applyBorder="1" applyAlignment="1">
      <alignment horizontal="left" vertical="center"/>
    </xf>
    <xf numFmtId="9" fontId="14" fillId="3" borderId="7" xfId="0" applyNumberFormat="1" applyFont="1" applyFill="1" applyBorder="1" applyAlignment="1">
      <alignment horizontal="center" vertical="center"/>
    </xf>
    <xf numFmtId="0" fontId="8" fillId="2" borderId="7" xfId="0" applyFont="1" applyFill="1" applyBorder="1" applyAlignment="1">
      <alignment wrapText="1"/>
    </xf>
    <xf numFmtId="0" fontId="11" fillId="0" borderId="0" xfId="0" applyFont="1" applyAlignment="1">
      <alignment vertical="top" wrapText="1"/>
    </xf>
    <xf numFmtId="0" fontId="11" fillId="0" borderId="0" xfId="0" applyFont="1" applyAlignment="1">
      <alignment vertical="center" wrapText="1"/>
    </xf>
    <xf numFmtId="0" fontId="14" fillId="2" borderId="7" xfId="0" applyFont="1" applyFill="1" applyBorder="1" applyAlignment="1">
      <alignment horizontal="left" vertical="center"/>
    </xf>
    <xf numFmtId="0" fontId="7" fillId="2" borderId="7" xfId="0" applyFont="1" applyFill="1" applyBorder="1" applyAlignment="1">
      <alignment horizontal="left" vertical="center"/>
    </xf>
    <xf numFmtId="0" fontId="4" fillId="2" borderId="7" xfId="0" applyFont="1" applyFill="1" applyBorder="1" applyAlignment="1">
      <alignment horizontal="center" vertical="center"/>
    </xf>
    <xf numFmtId="0" fontId="4" fillId="2" borderId="7" xfId="0" applyFont="1" applyFill="1" applyBorder="1" applyAlignment="1">
      <alignment horizontal="left" vertical="center"/>
    </xf>
    <xf numFmtId="0" fontId="4" fillId="2" borderId="7" xfId="0" applyFont="1" applyFill="1" applyBorder="1"/>
    <xf numFmtId="0" fontId="4" fillId="2" borderId="7" xfId="0" applyFont="1" applyFill="1" applyBorder="1" applyAlignment="1">
      <alignment vertical="center" wrapText="1"/>
    </xf>
    <xf numFmtId="0" fontId="4" fillId="2" borderId="7" xfId="0" applyFont="1" applyFill="1" applyBorder="1" applyAlignment="1">
      <alignment wrapText="1"/>
    </xf>
    <xf numFmtId="0" fontId="15" fillId="0" borderId="0" xfId="0" applyFont="1" applyAlignment="1">
      <alignment vertical="center"/>
    </xf>
    <xf numFmtId="9" fontId="5" fillId="0" borderId="0" xfId="0" applyNumberFormat="1" applyFont="1" applyAlignment="1">
      <alignment horizontal="center"/>
    </xf>
    <xf numFmtId="0" fontId="1" fillId="6" borderId="13" xfId="0" applyFont="1" applyFill="1" applyBorder="1" applyAlignment="1">
      <alignment horizontal="center" vertical="center"/>
    </xf>
    <xf numFmtId="0" fontId="9" fillId="7" borderId="13" xfId="0" applyFont="1" applyFill="1" applyBorder="1" applyAlignment="1">
      <alignment horizontal="center" textRotation="90" wrapText="1"/>
    </xf>
    <xf numFmtId="0" fontId="1" fillId="6" borderId="13" xfId="0" applyFont="1" applyFill="1" applyBorder="1" applyAlignment="1">
      <alignment horizontal="center" vertical="center" textRotation="90"/>
    </xf>
    <xf numFmtId="0" fontId="7" fillId="3" borderId="7" xfId="0" applyFont="1" applyFill="1" applyBorder="1" applyAlignment="1">
      <alignment horizontal="center" vertical="center"/>
    </xf>
    <xf numFmtId="0" fontId="9" fillId="0" borderId="13" xfId="0" applyFont="1" applyBorder="1" applyAlignment="1">
      <alignment horizontal="center" vertical="center"/>
    </xf>
    <xf numFmtId="0" fontId="10" fillId="2" borderId="13" xfId="0" applyFont="1" applyFill="1" applyBorder="1" applyAlignment="1">
      <alignment horizontal="center" vertical="center" wrapText="1"/>
    </xf>
    <xf numFmtId="0" fontId="9" fillId="0" borderId="13" xfId="0" applyFont="1" applyBorder="1" applyAlignment="1">
      <alignment horizontal="center" vertical="center" textRotation="90"/>
    </xf>
    <xf numFmtId="9" fontId="10" fillId="0" borderId="0" xfId="0" applyNumberFormat="1" applyFont="1" applyAlignment="1">
      <alignment horizontal="left" vertical="center"/>
    </xf>
    <xf numFmtId="164" fontId="9" fillId="2" borderId="13" xfId="0" applyNumberFormat="1" applyFont="1" applyFill="1" applyBorder="1" applyAlignment="1">
      <alignment horizontal="center" vertical="center"/>
    </xf>
    <xf numFmtId="0" fontId="1" fillId="0" borderId="13" xfId="0" applyFont="1" applyBorder="1" applyAlignment="1">
      <alignment horizontal="center" vertical="center" textRotation="90" wrapText="1"/>
    </xf>
    <xf numFmtId="9" fontId="9" fillId="0" borderId="13" xfId="0" applyNumberFormat="1" applyFont="1" applyBorder="1" applyAlignment="1">
      <alignment horizontal="center" vertical="center"/>
    </xf>
    <xf numFmtId="9" fontId="9" fillId="2" borderId="13" xfId="0" applyNumberFormat="1" applyFont="1" applyFill="1" applyBorder="1" applyAlignment="1">
      <alignment horizontal="center" vertical="center"/>
    </xf>
    <xf numFmtId="0" fontId="1" fillId="0" borderId="13" xfId="0" applyFont="1" applyBorder="1" applyAlignment="1">
      <alignment horizontal="center" vertical="center" textRotation="90"/>
    </xf>
    <xf numFmtId="165" fontId="9" fillId="0" borderId="13" xfId="0" applyNumberFormat="1" applyFont="1" applyBorder="1" applyAlignment="1">
      <alignment horizontal="center" vertical="top"/>
    </xf>
    <xf numFmtId="0" fontId="9" fillId="0" borderId="13" xfId="0" applyFont="1" applyBorder="1" applyAlignment="1">
      <alignment horizontal="center" vertical="top"/>
    </xf>
    <xf numFmtId="0" fontId="4" fillId="3" borderId="7" xfId="0" applyFont="1" applyFill="1" applyBorder="1" applyAlignment="1">
      <alignment vertical="center"/>
    </xf>
    <xf numFmtId="0" fontId="16" fillId="3" borderId="13" xfId="0" applyFont="1" applyFill="1" applyBorder="1" applyAlignment="1">
      <alignment horizontal="center" vertical="center" wrapText="1"/>
    </xf>
    <xf numFmtId="0" fontId="9" fillId="3" borderId="13" xfId="0" applyFont="1" applyFill="1" applyBorder="1" applyAlignment="1">
      <alignment horizontal="center" vertical="center" wrapText="1"/>
    </xf>
    <xf numFmtId="9" fontId="9" fillId="3" borderId="13" xfId="0" applyNumberFormat="1" applyFont="1" applyFill="1" applyBorder="1" applyAlignment="1">
      <alignment horizontal="center" vertical="center" wrapText="1"/>
    </xf>
    <xf numFmtId="0" fontId="1" fillId="3" borderId="13" xfId="0" applyFont="1" applyFill="1" applyBorder="1" applyAlignment="1">
      <alignment horizontal="center" vertical="center" textRotation="90" wrapText="1"/>
    </xf>
    <xf numFmtId="0" fontId="9" fillId="3" borderId="13" xfId="0" applyFont="1" applyFill="1" applyBorder="1" applyAlignment="1">
      <alignment horizontal="center" vertical="center" textRotation="90" wrapText="1"/>
    </xf>
    <xf numFmtId="165" fontId="9" fillId="3" borderId="13" xfId="0" applyNumberFormat="1" applyFont="1" applyFill="1" applyBorder="1" applyAlignment="1">
      <alignment horizontal="center" vertical="center" wrapText="1"/>
    </xf>
    <xf numFmtId="0" fontId="4" fillId="3" borderId="7" xfId="0" applyFont="1" applyFill="1" applyBorder="1" applyAlignment="1">
      <alignment horizontal="center" vertical="center" wrapText="1"/>
    </xf>
    <xf numFmtId="0" fontId="9" fillId="0" borderId="13" xfId="0" applyFont="1" applyBorder="1" applyAlignment="1">
      <alignment horizontal="center" vertical="top" wrapText="1"/>
    </xf>
    <xf numFmtId="0" fontId="9" fillId="0" borderId="13" xfId="0" applyFont="1" applyBorder="1" applyAlignment="1">
      <alignment vertical="center"/>
    </xf>
    <xf numFmtId="9" fontId="9" fillId="0" borderId="24" xfId="0" applyNumberFormat="1" applyFont="1" applyBorder="1" applyAlignment="1">
      <alignment vertical="center"/>
    </xf>
    <xf numFmtId="0" fontId="17" fillId="9" borderId="13" xfId="0" applyFont="1" applyFill="1" applyBorder="1" applyAlignment="1">
      <alignment horizontal="center" vertical="center"/>
    </xf>
    <xf numFmtId="0" fontId="17" fillId="9" borderId="13" xfId="0" applyFont="1" applyFill="1" applyBorder="1" applyAlignment="1">
      <alignment horizontal="center" vertical="center" wrapText="1"/>
    </xf>
    <xf numFmtId="0" fontId="17" fillId="9" borderId="13" xfId="0" applyFont="1" applyFill="1" applyBorder="1" applyAlignment="1">
      <alignment horizontal="center" vertical="center" textRotation="90"/>
    </xf>
    <xf numFmtId="9" fontId="17" fillId="9" borderId="13" xfId="0" applyNumberFormat="1" applyFont="1" applyFill="1" applyBorder="1" applyAlignment="1">
      <alignment horizontal="center" vertical="center"/>
    </xf>
    <xf numFmtId="164" fontId="17" fillId="9" borderId="13" xfId="0" applyNumberFormat="1" applyFont="1" applyFill="1" applyBorder="1" applyAlignment="1">
      <alignment horizontal="center" vertical="center"/>
    </xf>
    <xf numFmtId="0" fontId="19" fillId="9" borderId="13" xfId="0" applyFont="1" applyFill="1" applyBorder="1" applyAlignment="1">
      <alignment horizontal="center" vertical="center" textRotation="90" wrapText="1"/>
    </xf>
    <xf numFmtId="0" fontId="1" fillId="9" borderId="13" xfId="0" applyFont="1" applyFill="1" applyBorder="1" applyAlignment="1">
      <alignment horizontal="center" vertical="center" textRotation="90"/>
    </xf>
    <xf numFmtId="165" fontId="17" fillId="3" borderId="13" xfId="0" applyNumberFormat="1" applyFont="1" applyFill="1" applyBorder="1" applyAlignment="1">
      <alignment horizontal="center" vertical="top"/>
    </xf>
    <xf numFmtId="0" fontId="17" fillId="3" borderId="13" xfId="0" applyFont="1" applyFill="1" applyBorder="1" applyAlignment="1">
      <alignment horizontal="center" vertical="top" wrapText="1"/>
    </xf>
    <xf numFmtId="0" fontId="17" fillId="3" borderId="13" xfId="0" applyFont="1" applyFill="1" applyBorder="1" applyAlignment="1">
      <alignment horizontal="center" vertical="top"/>
    </xf>
    <xf numFmtId="0" fontId="21" fillId="3" borderId="7" xfId="0" applyFont="1" applyFill="1" applyBorder="1"/>
    <xf numFmtId="0" fontId="9" fillId="0" borderId="13" xfId="0" applyFont="1" applyBorder="1" applyAlignment="1">
      <alignment horizontal="center" vertical="center" wrapText="1"/>
    </xf>
    <xf numFmtId="0" fontId="10" fillId="0" borderId="13" xfId="0" applyFont="1" applyBorder="1" applyAlignment="1">
      <alignment horizontal="center" vertical="center" wrapText="1"/>
    </xf>
    <xf numFmtId="0" fontId="9" fillId="0" borderId="13" xfId="0" applyFont="1" applyBorder="1" applyAlignment="1">
      <alignment horizontal="left" vertical="center" wrapText="1"/>
    </xf>
    <xf numFmtId="166" fontId="9" fillId="0" borderId="13" xfId="0" applyNumberFormat="1" applyFont="1" applyBorder="1" applyAlignment="1">
      <alignment horizontal="center" vertical="center" wrapText="1"/>
    </xf>
    <xf numFmtId="0" fontId="4" fillId="3" borderId="7" xfId="0" applyFont="1" applyFill="1" applyBorder="1" applyAlignment="1">
      <alignment vertical="top"/>
    </xf>
    <xf numFmtId="0" fontId="9" fillId="0" borderId="13" xfId="0" applyFont="1" applyBorder="1"/>
    <xf numFmtId="164" fontId="9" fillId="0" borderId="13" xfId="0" applyNumberFormat="1" applyFont="1" applyBorder="1" applyAlignment="1">
      <alignment horizontal="center" vertical="center"/>
    </xf>
    <xf numFmtId="0" fontId="4" fillId="0" borderId="0" xfId="0" applyFont="1"/>
    <xf numFmtId="0" fontId="9" fillId="0" borderId="13" xfId="0" applyFont="1" applyBorder="1" applyAlignment="1">
      <alignment horizontal="left" vertical="center" wrapText="1"/>
    </xf>
    <xf numFmtId="0" fontId="9" fillId="0" borderId="13" xfId="0" applyFont="1" applyBorder="1" applyAlignment="1">
      <alignment horizontal="center" vertical="center" wrapText="1"/>
    </xf>
    <xf numFmtId="0" fontId="9" fillId="2" borderId="13" xfId="0" applyFont="1" applyFill="1" applyBorder="1" applyAlignment="1">
      <alignment horizontal="left" vertical="center" wrapText="1"/>
    </xf>
    <xf numFmtId="166" fontId="9" fillId="0" borderId="13" xfId="0" applyNumberFormat="1" applyFont="1" applyBorder="1" applyAlignment="1">
      <alignment horizontal="center" vertical="center" wrapText="1"/>
    </xf>
    <xf numFmtId="0" fontId="4" fillId="0" borderId="13" xfId="0" applyFont="1" applyBorder="1" applyAlignment="1">
      <alignment vertical="center"/>
    </xf>
    <xf numFmtId="0" fontId="9" fillId="2" borderId="13" xfId="0" applyFont="1" applyFill="1" applyBorder="1" applyAlignment="1">
      <alignment horizontal="center" vertical="center" wrapText="1"/>
    </xf>
    <xf numFmtId="0" fontId="1" fillId="0" borderId="13" xfId="0" applyFont="1" applyBorder="1" applyAlignment="1">
      <alignment horizontal="center" vertical="center" wrapText="1"/>
    </xf>
    <xf numFmtId="9" fontId="9" fillId="0" borderId="13" xfId="0" applyNumberFormat="1" applyFont="1" applyBorder="1" applyAlignment="1">
      <alignment vertical="center"/>
    </xf>
    <xf numFmtId="9" fontId="9" fillId="0" borderId="13" xfId="0" applyNumberFormat="1" applyFont="1" applyBorder="1" applyAlignment="1">
      <alignment horizontal="center" vertical="center" wrapText="1"/>
    </xf>
    <xf numFmtId="0" fontId="1" fillId="0" borderId="13" xfId="0" applyFont="1" applyBorder="1" applyAlignment="1">
      <alignment horizontal="center" vertical="center"/>
    </xf>
    <xf numFmtId="0" fontId="4" fillId="0" borderId="13" xfId="0" applyFont="1" applyBorder="1" applyAlignment="1">
      <alignment horizontal="center" vertical="center"/>
    </xf>
    <xf numFmtId="0" fontId="6"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10" fillId="2" borderId="7"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4" fillId="0" borderId="0" xfId="0" applyFont="1" applyAlignment="1">
      <alignment horizontal="center"/>
    </xf>
    <xf numFmtId="9" fontId="4" fillId="0" borderId="0" xfId="0" applyNumberFormat="1" applyFont="1" applyAlignment="1">
      <alignment horizontal="center"/>
    </xf>
    <xf numFmtId="0" fontId="4" fillId="0" borderId="0" xfId="0" applyFont="1" applyAlignment="1">
      <alignment vertical="center"/>
    </xf>
    <xf numFmtId="0" fontId="10" fillId="2" borderId="7" xfId="0" applyFont="1" applyFill="1" applyBorder="1" applyAlignment="1">
      <alignment horizontal="center"/>
    </xf>
    <xf numFmtId="0" fontId="4" fillId="0" borderId="0" xfId="0" applyFont="1" applyAlignment="1">
      <alignment horizontal="center" vertical="center"/>
    </xf>
    <xf numFmtId="0" fontId="4" fillId="0" borderId="0" xfId="0" applyFont="1" applyAlignment="1">
      <alignment horizontal="center" vertical="center" wrapText="1"/>
    </xf>
    <xf numFmtId="0" fontId="7" fillId="0" borderId="0" xfId="0" applyFont="1" applyAlignment="1">
      <alignment vertical="center"/>
    </xf>
    <xf numFmtId="0" fontId="4" fillId="0" borderId="0" xfId="0" applyFont="1" applyAlignment="1">
      <alignment horizontal="center" wrapText="1"/>
    </xf>
    <xf numFmtId="0" fontId="4" fillId="0" borderId="0" xfId="0" applyFont="1" applyAlignment="1">
      <alignment vertical="center" wrapText="1"/>
    </xf>
    <xf numFmtId="0" fontId="4" fillId="0" borderId="0" xfId="0" applyFont="1" applyAlignment="1">
      <alignment wrapText="1"/>
    </xf>
    <xf numFmtId="0" fontId="5" fillId="0" borderId="0" xfId="0" applyFont="1" applyAlignment="1">
      <alignment wrapText="1"/>
    </xf>
    <xf numFmtId="0" fontId="9" fillId="0" borderId="31" xfId="0" applyFont="1" applyBorder="1"/>
    <xf numFmtId="0" fontId="9" fillId="0" borderId="32" xfId="0" applyFont="1" applyBorder="1"/>
    <xf numFmtId="0" fontId="9" fillId="0" borderId="33" xfId="0" applyFont="1" applyBorder="1"/>
    <xf numFmtId="0" fontId="9" fillId="0" borderId="34" xfId="0" applyFont="1" applyBorder="1"/>
    <xf numFmtId="0" fontId="9" fillId="0" borderId="35" xfId="0" applyFont="1" applyBorder="1"/>
    <xf numFmtId="0" fontId="4" fillId="2" borderId="35" xfId="0" applyFont="1" applyFill="1" applyBorder="1" applyAlignment="1">
      <alignment horizontal="center" vertical="center"/>
    </xf>
    <xf numFmtId="0" fontId="0" fillId="0" borderId="36" xfId="0" applyFont="1" applyBorder="1" applyAlignment="1"/>
    <xf numFmtId="0" fontId="0" fillId="0" borderId="37" xfId="0" applyFont="1" applyBorder="1" applyAlignment="1"/>
    <xf numFmtId="0" fontId="5" fillId="4" borderId="36" xfId="0" applyFont="1" applyFill="1" applyBorder="1"/>
    <xf numFmtId="0" fontId="9" fillId="0" borderId="38" xfId="0" applyFont="1" applyBorder="1"/>
    <xf numFmtId="0" fontId="4" fillId="10" borderId="7" xfId="0" applyFont="1" applyFill="1" applyBorder="1"/>
    <xf numFmtId="0" fontId="9" fillId="0" borderId="24" xfId="0" applyFont="1" applyBorder="1" applyAlignment="1">
      <alignment horizontal="center" vertical="center" wrapText="1"/>
    </xf>
    <xf numFmtId="0" fontId="2" fillId="0" borderId="26" xfId="0" applyFont="1" applyBorder="1"/>
    <xf numFmtId="0" fontId="2" fillId="0" borderId="25" xfId="0" applyFont="1" applyBorder="1"/>
    <xf numFmtId="0" fontId="9" fillId="0" borderId="24" xfId="0" applyFont="1" applyBorder="1" applyAlignment="1">
      <alignment horizontal="left" vertical="center" wrapText="1"/>
    </xf>
    <xf numFmtId="165" fontId="9" fillId="0" borderId="24" xfId="0" applyNumberFormat="1" applyFont="1" applyBorder="1" applyAlignment="1">
      <alignment horizontal="center" vertical="center" wrapText="1"/>
    </xf>
    <xf numFmtId="0" fontId="9" fillId="0" borderId="25" xfId="0" applyFont="1" applyBorder="1" applyAlignment="1">
      <alignment horizontal="left" vertical="center" wrapText="1"/>
    </xf>
    <xf numFmtId="0" fontId="9" fillId="0" borderId="25" xfId="0" applyFont="1" applyBorder="1" applyAlignment="1">
      <alignment horizontal="center" vertical="center" wrapText="1"/>
    </xf>
    <xf numFmtId="166" fontId="9" fillId="0" borderId="24" xfId="0" applyNumberFormat="1" applyFont="1" applyBorder="1" applyAlignment="1">
      <alignment horizontal="center" vertical="center" wrapText="1"/>
    </xf>
    <xf numFmtId="9" fontId="17" fillId="9" borderId="24" xfId="0" applyNumberFormat="1" applyFont="1" applyFill="1" applyBorder="1" applyAlignment="1">
      <alignment horizontal="center" vertical="center"/>
    </xf>
    <xf numFmtId="0" fontId="17" fillId="9" borderId="24" xfId="0" applyFont="1" applyFill="1" applyBorder="1" applyAlignment="1">
      <alignment horizontal="center" vertical="center" wrapText="1"/>
    </xf>
    <xf numFmtId="0" fontId="20" fillId="9" borderId="24" xfId="0" applyFont="1" applyFill="1" applyBorder="1" applyAlignment="1">
      <alignment horizontal="center" vertical="center" wrapText="1"/>
    </xf>
    <xf numFmtId="165" fontId="17" fillId="9" borderId="24" xfId="0" applyNumberFormat="1" applyFont="1" applyFill="1" applyBorder="1" applyAlignment="1">
      <alignment horizontal="center" vertical="center" wrapText="1"/>
    </xf>
    <xf numFmtId="0" fontId="9" fillId="0" borderId="24" xfId="0" applyFont="1" applyBorder="1" applyAlignment="1">
      <alignment horizontal="center" vertical="center" textRotation="90"/>
    </xf>
    <xf numFmtId="0" fontId="10" fillId="3" borderId="24"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0" borderId="24" xfId="0" applyFont="1" applyBorder="1" applyAlignment="1">
      <alignment horizontal="center" vertical="center"/>
    </xf>
    <xf numFmtId="0" fontId="1" fillId="0" borderId="24" xfId="0" applyFont="1" applyBorder="1" applyAlignment="1">
      <alignment horizontal="center" vertical="center" wrapText="1"/>
    </xf>
    <xf numFmtId="0" fontId="9" fillId="0" borderId="24" xfId="0" applyFont="1" applyBorder="1" applyAlignment="1">
      <alignment horizontal="center" vertical="top" wrapText="1"/>
    </xf>
    <xf numFmtId="0" fontId="2" fillId="0" borderId="27" xfId="0" applyFont="1" applyBorder="1"/>
    <xf numFmtId="9" fontId="9" fillId="0" borderId="24" xfId="0" applyNumberFormat="1" applyFont="1" applyBorder="1" applyAlignment="1">
      <alignment horizontal="center" vertical="center"/>
    </xf>
    <xf numFmtId="0" fontId="1" fillId="6" borderId="24" xfId="0" applyFont="1" applyFill="1" applyBorder="1" applyAlignment="1">
      <alignment horizontal="center" vertical="center" wrapText="1"/>
    </xf>
    <xf numFmtId="0" fontId="9" fillId="0" borderId="4" xfId="0" applyFont="1" applyBorder="1" applyAlignment="1">
      <alignment horizontal="left" vertical="top" wrapText="1"/>
    </xf>
    <xf numFmtId="0" fontId="2" fillId="0" borderId="5" xfId="0" applyFont="1" applyBorder="1"/>
    <xf numFmtId="0" fontId="2" fillId="0" borderId="6" xfId="0" applyFont="1" applyBorder="1"/>
    <xf numFmtId="0" fontId="1" fillId="6" borderId="4" xfId="0" applyFont="1" applyFill="1" applyBorder="1" applyAlignment="1">
      <alignment horizontal="center" vertical="center"/>
    </xf>
    <xf numFmtId="0" fontId="1" fillId="6" borderId="24" xfId="0" applyFont="1" applyFill="1" applyBorder="1" applyAlignment="1">
      <alignment horizontal="center" vertical="center" textRotation="90"/>
    </xf>
    <xf numFmtId="0" fontId="1" fillId="7" borderId="4" xfId="0" applyFont="1" applyFill="1" applyBorder="1" applyAlignment="1">
      <alignment horizontal="center" vertical="center" wrapText="1"/>
    </xf>
    <xf numFmtId="0" fontId="1" fillId="6" borderId="24" xfId="0" applyFont="1" applyFill="1" applyBorder="1" applyAlignment="1">
      <alignment horizontal="center" vertical="center"/>
    </xf>
    <xf numFmtId="0" fontId="1" fillId="6" borderId="24" xfId="0" applyFont="1" applyFill="1" applyBorder="1" applyAlignment="1">
      <alignment horizontal="center" vertical="center" textRotation="90" wrapText="1"/>
    </xf>
    <xf numFmtId="0" fontId="1" fillId="5" borderId="4" xfId="0" applyFont="1" applyFill="1" applyBorder="1" applyAlignment="1">
      <alignment horizontal="center" vertical="center" wrapText="1"/>
    </xf>
    <xf numFmtId="0" fontId="1" fillId="6" borderId="4" xfId="0" applyFont="1" applyFill="1" applyBorder="1" applyAlignment="1">
      <alignment horizontal="left" vertical="center"/>
    </xf>
    <xf numFmtId="0" fontId="1" fillId="6" borderId="4" xfId="0" applyFont="1" applyFill="1" applyBorder="1" applyAlignment="1">
      <alignment horizontal="center" vertical="center" wrapText="1"/>
    </xf>
    <xf numFmtId="0" fontId="1" fillId="5" borderId="4" xfId="0" applyFont="1" applyFill="1" applyBorder="1" applyAlignment="1">
      <alignment vertical="center" wrapText="1"/>
    </xf>
    <xf numFmtId="0" fontId="10" fillId="2" borderId="4" xfId="0" applyFont="1" applyFill="1" applyBorder="1" applyAlignment="1">
      <alignment vertical="top" wrapText="1"/>
    </xf>
    <xf numFmtId="0" fontId="2" fillId="0" borderId="23" xfId="0" applyFont="1" applyBorder="1"/>
    <xf numFmtId="0" fontId="10" fillId="2" borderId="4" xfId="0" applyFont="1" applyFill="1" applyBorder="1" applyAlignment="1">
      <alignment vertical="center" wrapText="1"/>
    </xf>
    <xf numFmtId="0" fontId="10" fillId="0" borderId="4" xfId="0" applyFont="1" applyBorder="1" applyAlignment="1">
      <alignment vertical="center"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8" xfId="0" applyFont="1" applyBorder="1"/>
    <xf numFmtId="0" fontId="0" fillId="0" borderId="0" xfId="0" applyFont="1" applyAlignment="1"/>
    <xf numFmtId="0" fontId="2" fillId="0" borderId="9" xfId="0" applyFont="1" applyBorder="1"/>
    <xf numFmtId="0" fontId="2" fillId="0" borderId="10" xfId="0" applyFont="1" applyBorder="1"/>
    <xf numFmtId="0" fontId="2" fillId="0" borderId="11" xfId="0" applyFont="1" applyBorder="1"/>
    <xf numFmtId="0" fontId="2" fillId="0" borderId="12" xfId="0" applyFont="1" applyBorder="1"/>
    <xf numFmtId="0" fontId="1" fillId="2" borderId="4" xfId="0" applyFont="1" applyFill="1" applyBorder="1" applyAlignment="1">
      <alignment horizontal="center"/>
    </xf>
    <xf numFmtId="0" fontId="3" fillId="2" borderId="4" xfId="0" applyFont="1" applyFill="1" applyBorder="1" applyAlignment="1">
      <alignment horizontal="right"/>
    </xf>
    <xf numFmtId="0" fontId="1" fillId="2" borderId="4" xfId="0" applyFont="1" applyFill="1" applyBorder="1" applyAlignment="1">
      <alignment vertical="center"/>
    </xf>
    <xf numFmtId="0" fontId="3" fillId="2" borderId="4" xfId="0" applyFont="1" applyFill="1" applyBorder="1" applyAlignment="1">
      <alignment vertical="center" wrapText="1"/>
    </xf>
    <xf numFmtId="0" fontId="1" fillId="5" borderId="4" xfId="0" applyFont="1" applyFill="1" applyBorder="1" applyAlignment="1">
      <alignment horizontal="center" wrapText="1"/>
    </xf>
    <xf numFmtId="0" fontId="1" fillId="5" borderId="20" xfId="0" applyFont="1" applyFill="1" applyBorder="1" applyAlignment="1">
      <alignment horizontal="center" wrapText="1"/>
    </xf>
    <xf numFmtId="0" fontId="2" fillId="0" borderId="21" xfId="0" applyFont="1" applyBorder="1"/>
    <xf numFmtId="0" fontId="2" fillId="0" borderId="22" xfId="0" applyFont="1" applyBorder="1"/>
    <xf numFmtId="9" fontId="9" fillId="0" borderId="24" xfId="0" applyNumberFormat="1" applyFont="1" applyBorder="1" applyAlignment="1">
      <alignment horizontal="center" vertical="center" wrapText="1"/>
    </xf>
    <xf numFmtId="0" fontId="1" fillId="0" borderId="24" xfId="0" applyFont="1" applyBorder="1" applyAlignment="1">
      <alignment horizontal="center" vertical="center"/>
    </xf>
    <xf numFmtId="0" fontId="10" fillId="0" borderId="24" xfId="0" applyFont="1" applyBorder="1" applyAlignment="1">
      <alignment horizontal="center" vertical="center" wrapText="1"/>
    </xf>
    <xf numFmtId="0" fontId="2" fillId="0" borderId="25" xfId="0" applyFont="1" applyBorder="1" applyAlignment="1">
      <alignment horizontal="left"/>
    </xf>
    <xf numFmtId="0" fontId="2" fillId="0" borderId="26" xfId="0" applyFont="1" applyBorder="1" applyAlignment="1">
      <alignment horizontal="left"/>
    </xf>
    <xf numFmtId="164" fontId="9" fillId="2" borderId="24" xfId="0" applyNumberFormat="1" applyFont="1" applyFill="1" applyBorder="1" applyAlignment="1">
      <alignment horizontal="center" vertical="center"/>
    </xf>
    <xf numFmtId="166" fontId="10" fillId="0" borderId="24" xfId="0" applyNumberFormat="1" applyFont="1" applyBorder="1" applyAlignment="1">
      <alignment horizontal="center" vertical="center" wrapText="1"/>
    </xf>
    <xf numFmtId="0" fontId="1" fillId="0" borderId="24" xfId="0" applyFont="1" applyBorder="1" applyAlignment="1">
      <alignment horizontal="center" vertical="center" textRotation="90" wrapText="1"/>
    </xf>
    <xf numFmtId="9" fontId="9" fillId="2" borderId="24" xfId="0" applyNumberFormat="1" applyFont="1" applyFill="1" applyBorder="1" applyAlignment="1">
      <alignment horizontal="center" vertical="center"/>
    </xf>
    <xf numFmtId="0" fontId="1" fillId="0" borderId="24" xfId="0" applyFont="1" applyBorder="1" applyAlignment="1">
      <alignment horizontal="center" vertical="center" textRotation="90"/>
    </xf>
    <xf numFmtId="0" fontId="4" fillId="0" borderId="24" xfId="0" applyFont="1" applyBorder="1" applyAlignment="1">
      <alignment horizontal="center" vertical="center"/>
    </xf>
    <xf numFmtId="0" fontId="4" fillId="0" borderId="24" xfId="0" applyFont="1" applyBorder="1" applyAlignment="1">
      <alignment vertical="center"/>
    </xf>
    <xf numFmtId="0" fontId="10" fillId="2" borderId="24" xfId="0" applyFont="1" applyFill="1" applyBorder="1" applyAlignment="1">
      <alignment horizontal="center" vertical="center" wrapText="1"/>
    </xf>
    <xf numFmtId="9" fontId="9" fillId="0" borderId="24" xfId="0" applyNumberFormat="1" applyFont="1" applyBorder="1" applyAlignment="1">
      <alignment vertical="center"/>
    </xf>
    <xf numFmtId="0" fontId="9" fillId="0" borderId="24" xfId="0" applyFont="1" applyBorder="1"/>
    <xf numFmtId="0" fontId="9" fillId="0" borderId="24" xfId="0" applyFont="1" applyBorder="1" applyAlignment="1">
      <alignment vertical="center"/>
    </xf>
    <xf numFmtId="0" fontId="10" fillId="2" borderId="29" xfId="0" applyFont="1" applyFill="1" applyBorder="1" applyAlignment="1">
      <alignment horizontal="left" vertical="center" wrapText="1"/>
    </xf>
    <xf numFmtId="0" fontId="2" fillId="0" borderId="30" xfId="0" applyFont="1" applyBorder="1" applyAlignment="1">
      <alignment horizontal="left"/>
    </xf>
    <xf numFmtId="0" fontId="16" fillId="0" borderId="24" xfId="0" applyFont="1" applyBorder="1" applyAlignment="1">
      <alignment horizontal="center" vertical="center" wrapText="1"/>
    </xf>
    <xf numFmtId="0" fontId="9" fillId="2" borderId="24" xfId="0" applyFont="1" applyFill="1" applyBorder="1" applyAlignment="1">
      <alignment horizontal="center" vertical="top" wrapText="1"/>
    </xf>
    <xf numFmtId="0" fontId="10" fillId="2" borderId="24" xfId="0" applyFont="1" applyFill="1" applyBorder="1" applyAlignment="1">
      <alignment horizontal="left" vertical="center" wrapText="1"/>
    </xf>
    <xf numFmtId="9" fontId="17" fillId="9" borderId="24" xfId="0" applyNumberFormat="1" applyFont="1" applyFill="1" applyBorder="1"/>
    <xf numFmtId="0" fontId="19" fillId="9" borderId="24" xfId="0" applyFont="1" applyFill="1" applyBorder="1" applyAlignment="1">
      <alignment horizontal="center" vertical="center"/>
    </xf>
    <xf numFmtId="0" fontId="17" fillId="3" borderId="24" xfId="0" applyFont="1" applyFill="1" applyBorder="1" applyAlignment="1">
      <alignment horizontal="center" vertical="center"/>
    </xf>
    <xf numFmtId="0" fontId="18" fillId="2" borderId="29" xfId="0" applyFont="1" applyFill="1" applyBorder="1" applyAlignment="1">
      <alignment vertical="center" wrapText="1"/>
    </xf>
    <xf numFmtId="0" fontId="2" fillId="0" borderId="30" xfId="0" applyFont="1" applyBorder="1"/>
    <xf numFmtId="0" fontId="17" fillId="9" borderId="24" xfId="0" applyFont="1" applyFill="1" applyBorder="1" applyAlignment="1">
      <alignment horizontal="center" vertical="center"/>
    </xf>
    <xf numFmtId="0" fontId="16" fillId="3" borderId="24" xfId="0" applyFont="1" applyFill="1" applyBorder="1" applyAlignment="1">
      <alignment horizontal="center" vertical="center" wrapText="1"/>
    </xf>
    <xf numFmtId="0" fontId="19" fillId="9" borderId="24" xfId="0" applyFont="1" applyFill="1" applyBorder="1" applyAlignment="1">
      <alignment horizontal="center" vertical="center" wrapText="1"/>
    </xf>
    <xf numFmtId="9" fontId="17" fillId="9" borderId="24" xfId="0" applyNumberFormat="1" applyFont="1" applyFill="1" applyBorder="1" applyAlignment="1">
      <alignment horizontal="center" vertical="center" wrapText="1"/>
    </xf>
    <xf numFmtId="9" fontId="9" fillId="0" borderId="24" xfId="0" applyNumberFormat="1" applyFont="1" applyBorder="1"/>
    <xf numFmtId="0" fontId="10" fillId="2" borderId="24" xfId="0" applyFont="1" applyFill="1" applyBorder="1" applyAlignment="1">
      <alignment vertical="center" wrapText="1"/>
    </xf>
    <xf numFmtId="0" fontId="1" fillId="3" borderId="24" xfId="0" applyFont="1" applyFill="1" applyBorder="1" applyAlignment="1">
      <alignment horizontal="center" vertical="center" wrapText="1"/>
    </xf>
    <xf numFmtId="9" fontId="9" fillId="3" borderId="24" xfId="0" applyNumberFormat="1" applyFont="1" applyFill="1" applyBorder="1" applyAlignment="1">
      <alignment horizontal="center" vertical="center" wrapText="1"/>
    </xf>
    <xf numFmtId="9" fontId="9" fillId="8" borderId="28" xfId="0" applyNumberFormat="1" applyFont="1" applyFill="1" applyBorder="1" applyAlignment="1">
      <alignment horizontal="center" vertical="center"/>
    </xf>
    <xf numFmtId="9" fontId="1" fillId="6" borderId="24" xfId="0" applyNumberFormat="1" applyFont="1" applyFill="1" applyBorder="1" applyAlignment="1">
      <alignment horizontal="center" vertical="center"/>
    </xf>
    <xf numFmtId="0" fontId="9" fillId="3" borderId="4" xfId="0" applyFont="1" applyFill="1" applyBorder="1" applyAlignment="1">
      <alignment horizontal="center" vertical="center"/>
    </xf>
    <xf numFmtId="0" fontId="7" fillId="3" borderId="20" xfId="0" applyFont="1" applyFill="1" applyBorder="1" applyAlignment="1">
      <alignment horizontal="left" vertical="center"/>
    </xf>
    <xf numFmtId="0" fontId="1" fillId="5" borderId="4" xfId="0" applyFont="1" applyFill="1" applyBorder="1" applyAlignment="1">
      <alignment horizontal="left" vertical="center"/>
    </xf>
    <xf numFmtId="0" fontId="1" fillId="0" borderId="4" xfId="0" applyFont="1" applyBorder="1" applyAlignment="1">
      <alignment horizontal="center" vertical="center" wrapText="1"/>
    </xf>
    <xf numFmtId="0" fontId="10" fillId="0" borderId="4" xfId="0" applyFont="1" applyBorder="1" applyAlignment="1">
      <alignment horizontal="left" vertical="top" wrapText="1"/>
    </xf>
  </cellXfs>
  <cellStyles count="1">
    <cellStyle name="Normal" xfId="0" builtinId="0"/>
  </cellStyles>
  <dxfs count="208">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9525</xdr:colOff>
      <xdr:row>0</xdr:row>
      <xdr:rowOff>161925</xdr:rowOff>
    </xdr:from>
    <xdr:ext cx="3276600" cy="79057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nado/Downloads/Proceso%20Gesti&#243;n%20de%20Talento%20Humano%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Riezgos de corrupción prob- imp"/>
      <sheetName val="Tabla probabilidad"/>
      <sheetName val="Tabla Impacto"/>
      <sheetName val="Tabla Valoración controles"/>
      <sheetName val="Graficos"/>
      <sheetName val="Opciones Tratamiento"/>
      <sheetName val="Hoja1"/>
    </sheetNames>
    <sheetDataSet>
      <sheetData sheetId="0"/>
      <sheetData sheetId="1"/>
      <sheetData sheetId="2"/>
      <sheetData sheetId="3"/>
      <sheetData sheetId="4"/>
      <sheetData sheetId="5"/>
      <sheetData sheetId="6">
        <row r="10">
          <cell r="C10" t="str">
            <v xml:space="preserve">     Afectación menor a 10 SMLMV .</v>
          </cell>
          <cell r="D10" t="str">
            <v xml:space="preserve">     El riesgo afecta la imagen de alguna área de la organización</v>
          </cell>
        </row>
        <row r="11">
          <cell r="C11" t="str">
            <v xml:space="preserve">     Entre 10 y 50 SMLMV </v>
          </cell>
          <cell r="D11" t="str">
            <v xml:space="preserve">     El riesgo afecta la imagen de la entidad internamente, de conocimiento general, nivel interno, de junta dircetiva y accionistas y/o de provedores</v>
          </cell>
        </row>
        <row r="12">
          <cell r="C12" t="str">
            <v xml:space="preserve">     Entre 50 y 100 SMLMV </v>
          </cell>
          <cell r="D12" t="str">
            <v xml:space="preserve">     El riesgo afecta la imagen de la entidad con algunos usuarios de relevancia frente al logro de los objetivos</v>
          </cell>
        </row>
        <row r="13">
          <cell r="C13" t="str">
            <v xml:space="preserve">     Entre 100 y 500 SMLMV </v>
          </cell>
          <cell r="D13" t="str">
            <v xml:space="preserve">     El riesgo afecta la imagen de de la entidad con efecto publicitario sostenido a nivel de sector administrativo, nivel departamental o municipal</v>
          </cell>
        </row>
        <row r="14">
          <cell r="C14" t="str">
            <v xml:space="preserve">     Mayor a 500 SMLMV </v>
          </cell>
          <cell r="D14" t="str">
            <v xml:space="preserve">     El riesgo afecta la imagen de la entidad a nivel nacional, con efecto publicitarios sostenible a nivel país</v>
          </cell>
        </row>
        <row r="220">
          <cell r="B220" t="str">
            <v>Criterios</v>
          </cell>
        </row>
        <row r="221">
          <cell r="B221" t="str">
            <v>Afectación Económica o presupuestal</v>
          </cell>
        </row>
        <row r="222">
          <cell r="B222" t="str">
            <v>Pérdida Reputacional</v>
          </cell>
          <cell r="F222" t="str">
            <v>❌</v>
          </cell>
        </row>
      </sheetData>
      <sheetData sheetId="7"/>
      <sheetData sheetId="8"/>
      <sheetData sheetId="9"/>
      <sheetData sheetId="10"/>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BK1000"/>
  <sheetViews>
    <sheetView tabSelected="1" topLeftCell="C20" zoomScale="50" zoomScaleNormal="50" workbookViewId="0">
      <selection activeCell="L28" sqref="L28:L30"/>
    </sheetView>
  </sheetViews>
  <sheetFormatPr baseColWidth="10" defaultColWidth="14.42578125" defaultRowHeight="15" customHeight="1"/>
  <cols>
    <col min="1" max="1" width="5.85546875" customWidth="1"/>
    <col min="2" max="3" width="28.7109375" customWidth="1"/>
    <col min="4" max="4" width="21.140625" customWidth="1"/>
    <col min="5" max="5" width="25.85546875" customWidth="1"/>
    <col min="6" max="6" width="32.42578125" hidden="1" customWidth="1"/>
    <col min="7" max="7" width="32.42578125" customWidth="1"/>
    <col min="8" max="11" width="11.5703125" customWidth="1"/>
    <col min="12" max="12" width="21" customWidth="1"/>
    <col min="13" max="13" width="17.85546875" customWidth="1"/>
    <col min="14" max="14" width="16.5703125" customWidth="1"/>
    <col min="15" max="15" width="13" customWidth="1"/>
    <col min="16" max="16" width="31.85546875" customWidth="1"/>
    <col min="17" max="17" width="23.5703125" hidden="1" customWidth="1"/>
    <col min="18" max="18" width="17.5703125" customWidth="1"/>
    <col min="19" max="19" width="6.28515625" customWidth="1"/>
    <col min="20" max="20" width="16" customWidth="1"/>
    <col min="21" max="21" width="5.85546875" customWidth="1"/>
    <col min="22" max="22" width="55" customWidth="1"/>
    <col min="23" max="23" width="15.140625" customWidth="1"/>
    <col min="24" max="24" width="6.85546875" customWidth="1"/>
    <col min="25" max="25" width="5" customWidth="1"/>
    <col min="26" max="26" width="5.5703125" customWidth="1"/>
    <col min="27" max="27" width="7.140625" customWidth="1"/>
    <col min="28" max="28" width="6.7109375" customWidth="1"/>
    <col min="29" max="29" width="7.5703125" customWidth="1"/>
    <col min="30" max="30" width="38.28515625" customWidth="1"/>
    <col min="31" max="31" width="8.7109375" customWidth="1"/>
    <col min="32" max="32" width="10.42578125" customWidth="1"/>
    <col min="33" max="33" width="9.28515625" customWidth="1"/>
    <col min="34" max="34" width="9.140625" customWidth="1"/>
    <col min="35" max="35" width="9.85546875" customWidth="1"/>
    <col min="36" max="36" width="7.28515625" customWidth="1"/>
    <col min="37" max="37" width="23" customWidth="1"/>
    <col min="38" max="38" width="33.5703125" customWidth="1"/>
    <col min="39" max="39" width="23.7109375" customWidth="1"/>
    <col min="40" max="40" width="24" customWidth="1"/>
    <col min="41" max="41" width="14.85546875" hidden="1" customWidth="1"/>
    <col min="42" max="42" width="18.5703125" hidden="1" customWidth="1"/>
    <col min="43" max="43" width="21" hidden="1" customWidth="1"/>
    <col min="44" max="63" width="11.42578125" customWidth="1"/>
  </cols>
  <sheetData>
    <row r="1" spans="1:51" ht="28.5" customHeight="1">
      <c r="A1" s="171"/>
      <c r="B1" s="172"/>
      <c r="C1" s="172"/>
      <c r="D1" s="172"/>
      <c r="E1" s="172"/>
      <c r="F1" s="172"/>
      <c r="G1" s="173"/>
      <c r="H1" s="180" t="s">
        <v>0</v>
      </c>
      <c r="I1" s="156"/>
      <c r="J1" s="156"/>
      <c r="K1" s="156"/>
      <c r="L1" s="156"/>
      <c r="M1" s="156"/>
      <c r="N1" s="156"/>
      <c r="O1" s="156"/>
      <c r="P1" s="156"/>
      <c r="Q1" s="156"/>
      <c r="R1" s="156"/>
      <c r="S1" s="156"/>
      <c r="T1" s="156"/>
      <c r="U1" s="156"/>
      <c r="V1" s="156"/>
      <c r="W1" s="156"/>
      <c r="X1" s="156"/>
      <c r="Y1" s="156"/>
      <c r="Z1" s="156"/>
      <c r="AA1" s="156"/>
      <c r="AB1" s="156"/>
      <c r="AC1" s="156"/>
      <c r="AD1" s="157"/>
      <c r="AE1" s="181" t="s">
        <v>1</v>
      </c>
      <c r="AF1" s="156"/>
      <c r="AG1" s="156"/>
      <c r="AH1" s="156"/>
      <c r="AI1" s="156"/>
      <c r="AJ1" s="156"/>
      <c r="AK1" s="156"/>
      <c r="AL1" s="156"/>
      <c r="AM1" s="156"/>
      <c r="AN1" s="157"/>
      <c r="AO1" s="1"/>
      <c r="AP1" s="1"/>
      <c r="AQ1" s="1"/>
      <c r="AR1" s="2"/>
      <c r="AS1" s="2"/>
      <c r="AT1" s="2"/>
      <c r="AU1" s="2"/>
      <c r="AV1" s="2"/>
      <c r="AW1" s="2"/>
      <c r="AX1" s="2"/>
      <c r="AY1" s="2"/>
    </row>
    <row r="2" spans="1:51" ht="32.25" customHeight="1">
      <c r="A2" s="174"/>
      <c r="B2" s="175"/>
      <c r="C2" s="175"/>
      <c r="D2" s="175"/>
      <c r="E2" s="175"/>
      <c r="F2" s="175"/>
      <c r="G2" s="176"/>
      <c r="H2" s="180" t="s">
        <v>2</v>
      </c>
      <c r="I2" s="156"/>
      <c r="J2" s="156"/>
      <c r="K2" s="156"/>
      <c r="L2" s="156"/>
      <c r="M2" s="156"/>
      <c r="N2" s="156"/>
      <c r="O2" s="156"/>
      <c r="P2" s="156"/>
      <c r="Q2" s="156"/>
      <c r="R2" s="156"/>
      <c r="S2" s="156"/>
      <c r="T2" s="156"/>
      <c r="U2" s="156"/>
      <c r="V2" s="156"/>
      <c r="W2" s="156"/>
      <c r="X2" s="156"/>
      <c r="Y2" s="156"/>
      <c r="Z2" s="156"/>
      <c r="AA2" s="156"/>
      <c r="AB2" s="156"/>
      <c r="AC2" s="156"/>
      <c r="AD2" s="157"/>
      <c r="AE2" s="181" t="s">
        <v>3</v>
      </c>
      <c r="AF2" s="156"/>
      <c r="AG2" s="156"/>
      <c r="AH2" s="156"/>
      <c r="AI2" s="156"/>
      <c r="AJ2" s="156"/>
      <c r="AK2" s="156"/>
      <c r="AL2" s="156"/>
      <c r="AM2" s="156"/>
      <c r="AN2" s="157"/>
      <c r="AO2" s="1"/>
      <c r="AP2" s="1"/>
      <c r="AQ2" s="1"/>
      <c r="AR2" s="2"/>
      <c r="AS2" s="2"/>
      <c r="AT2" s="2"/>
      <c r="AU2" s="2"/>
      <c r="AV2" s="2"/>
      <c r="AW2" s="2"/>
      <c r="AX2" s="2"/>
      <c r="AY2" s="2"/>
    </row>
    <row r="3" spans="1:51" ht="30" customHeight="1">
      <c r="A3" s="177"/>
      <c r="B3" s="178"/>
      <c r="C3" s="178"/>
      <c r="D3" s="178"/>
      <c r="E3" s="178"/>
      <c r="F3" s="178"/>
      <c r="G3" s="179"/>
      <c r="H3" s="180" t="s">
        <v>4</v>
      </c>
      <c r="I3" s="156"/>
      <c r="J3" s="156"/>
      <c r="K3" s="156"/>
      <c r="L3" s="156"/>
      <c r="M3" s="156"/>
      <c r="N3" s="156"/>
      <c r="O3" s="156"/>
      <c r="P3" s="156"/>
      <c r="Q3" s="156"/>
      <c r="R3" s="156"/>
      <c r="S3" s="156"/>
      <c r="T3" s="156"/>
      <c r="U3" s="156"/>
      <c r="V3" s="156"/>
      <c r="W3" s="156"/>
      <c r="X3" s="156"/>
      <c r="Y3" s="156"/>
      <c r="Z3" s="156"/>
      <c r="AA3" s="156"/>
      <c r="AB3" s="156"/>
      <c r="AC3" s="156"/>
      <c r="AD3" s="157"/>
      <c r="AE3" s="181" t="s">
        <v>5</v>
      </c>
      <c r="AF3" s="156"/>
      <c r="AG3" s="156"/>
      <c r="AH3" s="156"/>
      <c r="AI3" s="156"/>
      <c r="AJ3" s="156"/>
      <c r="AK3" s="156"/>
      <c r="AL3" s="156"/>
      <c r="AM3" s="156"/>
      <c r="AN3" s="157"/>
      <c r="AO3" s="1"/>
      <c r="AP3" s="1"/>
      <c r="AQ3" s="1"/>
      <c r="AR3" s="2"/>
      <c r="AS3" s="2"/>
      <c r="AT3" s="2"/>
      <c r="AU3" s="2"/>
      <c r="AV3" s="2"/>
      <c r="AW3" s="2"/>
      <c r="AX3" s="2"/>
      <c r="AY3" s="2"/>
    </row>
    <row r="4" spans="1:51" ht="16.5" customHeight="1">
      <c r="A4" s="3"/>
      <c r="B4" s="3"/>
      <c r="C4" s="3"/>
      <c r="D4" s="3"/>
      <c r="E4" s="3"/>
      <c r="F4" s="3"/>
      <c r="G4" s="3"/>
      <c r="H4" s="4"/>
      <c r="I4" s="4"/>
      <c r="J4" s="4"/>
      <c r="K4" s="4"/>
      <c r="L4" s="3"/>
      <c r="M4" s="3"/>
      <c r="N4" s="3"/>
      <c r="O4" s="5"/>
      <c r="P4" s="3"/>
      <c r="Q4" s="3"/>
      <c r="R4" s="3"/>
      <c r="S4" s="3"/>
      <c r="T4" s="3"/>
      <c r="U4" s="3"/>
      <c r="V4" s="3"/>
      <c r="W4" s="3"/>
      <c r="X4" s="3"/>
      <c r="Y4" s="3"/>
      <c r="Z4" s="3"/>
      <c r="AA4" s="3"/>
      <c r="AB4" s="3"/>
      <c r="AC4" s="3"/>
      <c r="AD4" s="3"/>
      <c r="AE4" s="3"/>
      <c r="AF4" s="3"/>
      <c r="AG4" s="3"/>
      <c r="AH4" s="3"/>
      <c r="AI4" s="3"/>
      <c r="AJ4" s="3"/>
      <c r="AK4" s="3"/>
      <c r="AL4" s="3"/>
      <c r="AM4" s="6"/>
      <c r="AN4" s="7"/>
      <c r="AO4" s="1"/>
      <c r="AP4" s="1"/>
      <c r="AQ4" s="1"/>
      <c r="AR4" s="2"/>
      <c r="AS4" s="2"/>
      <c r="AT4" s="2"/>
      <c r="AU4" s="2"/>
      <c r="AV4" s="2"/>
      <c r="AW4" s="2"/>
      <c r="AX4" s="2"/>
      <c r="AY4" s="2"/>
    </row>
    <row r="5" spans="1:51" ht="30" customHeight="1">
      <c r="A5" s="182" t="s">
        <v>6</v>
      </c>
      <c r="B5" s="156"/>
      <c r="C5" s="157"/>
      <c r="D5" s="183" t="s">
        <v>7</v>
      </c>
      <c r="E5" s="156"/>
      <c r="F5" s="157"/>
      <c r="G5" s="8" t="s">
        <v>8</v>
      </c>
      <c r="H5" s="4"/>
      <c r="I5" s="4"/>
      <c r="J5" s="4"/>
      <c r="K5" s="4"/>
      <c r="L5" s="3"/>
      <c r="M5" s="3"/>
      <c r="N5" s="3"/>
      <c r="O5" s="5"/>
      <c r="P5" s="3"/>
      <c r="Q5" s="3"/>
      <c r="R5" s="3"/>
      <c r="S5" s="3"/>
      <c r="T5" s="3"/>
      <c r="U5" s="3"/>
      <c r="V5" s="3"/>
      <c r="W5" s="3"/>
      <c r="X5" s="3"/>
      <c r="Y5" s="3"/>
      <c r="Z5" s="3"/>
      <c r="AA5" s="3"/>
      <c r="AB5" s="3"/>
      <c r="AC5" s="3"/>
      <c r="AD5" s="3"/>
      <c r="AE5" s="3"/>
      <c r="AF5" s="3"/>
      <c r="AG5" s="3"/>
      <c r="AH5" s="3"/>
      <c r="AI5" s="3"/>
      <c r="AJ5" s="3"/>
      <c r="AK5" s="3"/>
      <c r="AL5" s="3"/>
      <c r="AM5" s="6"/>
      <c r="AN5" s="7"/>
      <c r="AO5" s="1"/>
      <c r="AP5" s="1"/>
      <c r="AQ5" s="1"/>
      <c r="AR5" s="2"/>
      <c r="AS5" s="2"/>
      <c r="AT5" s="2"/>
      <c r="AU5" s="2"/>
      <c r="AV5" s="2"/>
      <c r="AW5" s="2"/>
      <c r="AX5" s="2"/>
      <c r="AY5" s="2"/>
    </row>
    <row r="6" spans="1:51" ht="16.5" customHeight="1">
      <c r="A6" s="9"/>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0"/>
      <c r="AN6" s="10"/>
      <c r="AO6" s="11"/>
      <c r="AP6" s="11"/>
      <c r="AQ6" s="12"/>
      <c r="AR6" s="2"/>
      <c r="AS6" s="2"/>
      <c r="AT6" s="2"/>
      <c r="AU6" s="2"/>
      <c r="AV6" s="2"/>
      <c r="AW6" s="2"/>
      <c r="AX6" s="2"/>
      <c r="AY6" s="2"/>
    </row>
    <row r="7" spans="1:51" ht="24" customHeight="1">
      <c r="A7" s="13"/>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5"/>
      <c r="AN7" s="15"/>
      <c r="AO7" s="14"/>
      <c r="AP7" s="14"/>
      <c r="AQ7" s="16"/>
      <c r="AR7" s="2"/>
      <c r="AS7" s="2"/>
      <c r="AT7" s="2"/>
      <c r="AU7" s="2"/>
      <c r="AV7" s="2"/>
      <c r="AW7" s="2"/>
      <c r="AX7" s="2"/>
      <c r="AY7" s="2"/>
    </row>
    <row r="8" spans="1:51" ht="13.5" customHeight="1">
      <c r="A8" s="17"/>
      <c r="B8" s="18"/>
      <c r="C8" s="18"/>
      <c r="D8" s="19"/>
      <c r="E8" s="19"/>
      <c r="F8" s="2"/>
      <c r="G8" s="2"/>
      <c r="H8" s="132"/>
      <c r="I8" s="132"/>
      <c r="J8" s="132"/>
      <c r="K8" s="132"/>
      <c r="L8" s="21"/>
      <c r="M8" s="2"/>
      <c r="N8" s="2"/>
      <c r="O8" s="22"/>
      <c r="P8" s="2"/>
      <c r="Q8" s="2"/>
      <c r="R8" s="2"/>
      <c r="S8" s="2"/>
      <c r="T8" s="2"/>
      <c r="U8" s="23"/>
      <c r="V8" s="21"/>
      <c r="W8" s="2"/>
      <c r="X8" s="2"/>
      <c r="Y8" s="2"/>
      <c r="Z8" s="2"/>
      <c r="AA8" s="2"/>
      <c r="AB8" s="2"/>
      <c r="AC8" s="2"/>
      <c r="AD8" s="2"/>
      <c r="AE8" s="2"/>
      <c r="AF8" s="2"/>
      <c r="AG8" s="2"/>
      <c r="AH8" s="2"/>
      <c r="AI8" s="2"/>
      <c r="AJ8" s="2"/>
      <c r="AK8" s="2"/>
      <c r="AL8" s="2"/>
      <c r="AM8" s="24"/>
      <c r="AN8" s="25"/>
      <c r="AO8" s="2"/>
      <c r="AP8" s="2"/>
      <c r="AQ8" s="2"/>
      <c r="AR8" s="2"/>
      <c r="AS8" s="2"/>
      <c r="AT8" s="2"/>
      <c r="AU8" s="2"/>
      <c r="AV8" s="2"/>
      <c r="AW8" s="2"/>
      <c r="AX8" s="2"/>
      <c r="AY8" s="2"/>
    </row>
    <row r="9" spans="1:51" ht="25.5">
      <c r="A9" s="17"/>
      <c r="B9" s="26"/>
      <c r="C9" s="184" t="s">
        <v>9</v>
      </c>
      <c r="D9" s="156"/>
      <c r="E9" s="156"/>
      <c r="F9" s="156"/>
      <c r="G9" s="156"/>
      <c r="H9" s="156"/>
      <c r="I9" s="156"/>
      <c r="J9" s="156"/>
      <c r="K9" s="156"/>
      <c r="L9" s="156"/>
      <c r="M9" s="156"/>
      <c r="N9" s="156"/>
      <c r="O9" s="156"/>
      <c r="P9" s="157"/>
      <c r="Q9" s="27"/>
      <c r="R9" s="27"/>
      <c r="S9" s="131"/>
      <c r="T9" s="185" t="s">
        <v>10</v>
      </c>
      <c r="U9" s="186"/>
      <c r="V9" s="186"/>
      <c r="W9" s="186"/>
      <c r="X9" s="186"/>
      <c r="Y9" s="186"/>
      <c r="Z9" s="186"/>
      <c r="AA9" s="186"/>
      <c r="AB9" s="186"/>
      <c r="AC9" s="186"/>
      <c r="AD9" s="186"/>
      <c r="AE9" s="186"/>
      <c r="AF9" s="186"/>
      <c r="AG9" s="186"/>
      <c r="AH9" s="186"/>
      <c r="AI9" s="187"/>
      <c r="AJ9" s="26"/>
      <c r="AK9" s="26"/>
      <c r="AL9" s="26"/>
      <c r="AM9" s="28"/>
      <c r="AN9" s="26"/>
      <c r="AO9" s="26"/>
      <c r="AP9" s="26"/>
      <c r="AQ9" s="26"/>
      <c r="AR9" s="26"/>
      <c r="AS9" s="26"/>
      <c r="AT9" s="26"/>
      <c r="AU9" s="26"/>
      <c r="AV9" s="26"/>
      <c r="AW9" s="26"/>
      <c r="AX9" s="26"/>
      <c r="AY9" s="26"/>
    </row>
    <row r="10" spans="1:51" ht="59.25" customHeight="1">
      <c r="A10" s="17"/>
      <c r="B10" s="29"/>
      <c r="C10" s="166" t="s">
        <v>11</v>
      </c>
      <c r="D10" s="157"/>
      <c r="E10" s="167" t="s">
        <v>12</v>
      </c>
      <c r="F10" s="156"/>
      <c r="G10" s="156"/>
      <c r="H10" s="156"/>
      <c r="I10" s="156"/>
      <c r="J10" s="156"/>
      <c r="K10" s="156"/>
      <c r="L10" s="156"/>
      <c r="M10" s="156"/>
      <c r="N10" s="156"/>
      <c r="O10" s="156"/>
      <c r="P10" s="157"/>
      <c r="Q10" s="27"/>
      <c r="R10" s="125"/>
      <c r="S10" s="123"/>
      <c r="T10" s="163" t="s">
        <v>13</v>
      </c>
      <c r="U10" s="156"/>
      <c r="V10" s="168"/>
      <c r="W10" s="169" t="s">
        <v>14</v>
      </c>
      <c r="X10" s="156"/>
      <c r="Y10" s="156"/>
      <c r="Z10" s="156"/>
      <c r="AA10" s="156"/>
      <c r="AB10" s="156"/>
      <c r="AC10" s="156"/>
      <c r="AD10" s="156"/>
      <c r="AE10" s="156"/>
      <c r="AF10" s="156"/>
      <c r="AG10" s="156"/>
      <c r="AH10" s="156"/>
      <c r="AI10" s="157"/>
      <c r="AJ10" s="30"/>
      <c r="AK10" s="30"/>
      <c r="AL10" s="30"/>
      <c r="AM10" s="31"/>
      <c r="AN10" s="30"/>
      <c r="AO10" s="30"/>
      <c r="AP10" s="30"/>
      <c r="AQ10" s="30"/>
      <c r="AR10" s="30"/>
      <c r="AS10" s="30"/>
      <c r="AT10" s="30"/>
      <c r="AU10" s="30"/>
      <c r="AV10" s="30"/>
      <c r="AW10" s="30"/>
      <c r="AX10" s="30"/>
      <c r="AY10" s="30"/>
    </row>
    <row r="11" spans="1:51" ht="69" customHeight="1">
      <c r="A11" s="17"/>
      <c r="B11" s="29"/>
      <c r="C11" s="166" t="s">
        <v>15</v>
      </c>
      <c r="D11" s="157"/>
      <c r="E11" s="167" t="s">
        <v>16</v>
      </c>
      <c r="F11" s="156"/>
      <c r="G11" s="156"/>
      <c r="H11" s="156"/>
      <c r="I11" s="156"/>
      <c r="J11" s="156"/>
      <c r="K11" s="156"/>
      <c r="L11" s="156"/>
      <c r="M11" s="156"/>
      <c r="N11" s="156"/>
      <c r="O11" s="156"/>
      <c r="P11" s="157"/>
      <c r="Q11" s="27"/>
      <c r="R11" s="122"/>
      <c r="S11" s="123"/>
      <c r="T11" s="163" t="s">
        <v>17</v>
      </c>
      <c r="U11" s="156"/>
      <c r="V11" s="168"/>
      <c r="W11" s="169" t="s">
        <v>18</v>
      </c>
      <c r="X11" s="156"/>
      <c r="Y11" s="156"/>
      <c r="Z11" s="156"/>
      <c r="AA11" s="156"/>
      <c r="AB11" s="156"/>
      <c r="AC11" s="156"/>
      <c r="AD11" s="156"/>
      <c r="AE11" s="156"/>
      <c r="AF11" s="156"/>
      <c r="AG11" s="156"/>
      <c r="AH11" s="156"/>
      <c r="AI11" s="157"/>
      <c r="AJ11" s="30"/>
      <c r="AK11" s="30"/>
      <c r="AL11" s="30"/>
      <c r="AM11" s="31"/>
      <c r="AN11" s="30"/>
      <c r="AO11" s="30"/>
      <c r="AP11" s="30"/>
      <c r="AQ11" s="30"/>
      <c r="AR11" s="30"/>
      <c r="AS11" s="30"/>
      <c r="AT11" s="30"/>
      <c r="AU11" s="30"/>
      <c r="AV11" s="30"/>
      <c r="AW11" s="30"/>
      <c r="AX11" s="30"/>
      <c r="AY11" s="30"/>
    </row>
    <row r="12" spans="1:51" ht="67.5" customHeight="1">
      <c r="A12" s="17"/>
      <c r="B12" s="29"/>
      <c r="C12" s="166" t="s">
        <v>19</v>
      </c>
      <c r="D12" s="157"/>
      <c r="E12" s="167" t="s">
        <v>20</v>
      </c>
      <c r="F12" s="156"/>
      <c r="G12" s="156"/>
      <c r="H12" s="156"/>
      <c r="I12" s="156"/>
      <c r="J12" s="156"/>
      <c r="K12" s="156"/>
      <c r="L12" s="156"/>
      <c r="M12" s="156"/>
      <c r="N12" s="156"/>
      <c r="O12" s="156"/>
      <c r="P12" s="157"/>
      <c r="Q12" s="27"/>
      <c r="R12" s="27"/>
      <c r="S12" s="124"/>
      <c r="T12" s="163" t="s">
        <v>21</v>
      </c>
      <c r="U12" s="156"/>
      <c r="V12" s="168"/>
      <c r="W12" s="169" t="s">
        <v>22</v>
      </c>
      <c r="X12" s="156"/>
      <c r="Y12" s="156"/>
      <c r="Z12" s="156"/>
      <c r="AA12" s="156"/>
      <c r="AB12" s="156"/>
      <c r="AC12" s="156"/>
      <c r="AD12" s="156"/>
      <c r="AE12" s="156"/>
      <c r="AF12" s="156"/>
      <c r="AG12" s="156"/>
      <c r="AH12" s="156"/>
      <c r="AI12" s="157"/>
      <c r="AJ12" s="30"/>
      <c r="AK12" s="30"/>
      <c r="AL12" s="30"/>
      <c r="AM12" s="31"/>
      <c r="AN12" s="30"/>
      <c r="AO12" s="30"/>
      <c r="AP12" s="30"/>
      <c r="AQ12" s="30"/>
      <c r="AR12" s="30"/>
      <c r="AS12" s="30"/>
      <c r="AT12" s="30"/>
      <c r="AU12" s="30"/>
      <c r="AV12" s="30"/>
      <c r="AW12" s="30"/>
      <c r="AX12" s="30"/>
      <c r="AY12" s="30"/>
    </row>
    <row r="13" spans="1:51" ht="85.5" customHeight="1">
      <c r="A13" s="17"/>
      <c r="B13" s="29"/>
      <c r="C13" s="166" t="s">
        <v>23</v>
      </c>
      <c r="D13" s="157"/>
      <c r="E13" s="167" t="s">
        <v>24</v>
      </c>
      <c r="F13" s="156"/>
      <c r="G13" s="156"/>
      <c r="H13" s="156"/>
      <c r="I13" s="156"/>
      <c r="J13" s="156"/>
      <c r="K13" s="156"/>
      <c r="L13" s="156"/>
      <c r="M13" s="156"/>
      <c r="N13" s="156"/>
      <c r="O13" s="156"/>
      <c r="P13" s="157"/>
      <c r="Q13" s="27"/>
      <c r="R13" s="125"/>
      <c r="S13" s="124"/>
      <c r="T13" s="163" t="s">
        <v>25</v>
      </c>
      <c r="U13" s="156"/>
      <c r="V13" s="168"/>
      <c r="W13" s="169" t="s">
        <v>26</v>
      </c>
      <c r="X13" s="156"/>
      <c r="Y13" s="156"/>
      <c r="Z13" s="156"/>
      <c r="AA13" s="156"/>
      <c r="AB13" s="156"/>
      <c r="AC13" s="156"/>
      <c r="AD13" s="156"/>
      <c r="AE13" s="156"/>
      <c r="AF13" s="156"/>
      <c r="AG13" s="156"/>
      <c r="AH13" s="156"/>
      <c r="AI13" s="157"/>
      <c r="AJ13" s="30"/>
      <c r="AK13" s="30"/>
      <c r="AL13" s="30"/>
      <c r="AM13" s="31"/>
      <c r="AN13" s="30"/>
      <c r="AO13" s="30"/>
      <c r="AP13" s="30"/>
      <c r="AQ13" s="30"/>
      <c r="AR13" s="30"/>
      <c r="AS13" s="30"/>
      <c r="AT13" s="30"/>
      <c r="AU13" s="30"/>
      <c r="AV13" s="30"/>
      <c r="AW13" s="30"/>
      <c r="AX13" s="30"/>
      <c r="AY13" s="30"/>
    </row>
    <row r="14" spans="1:51" ht="90.75" customHeight="1">
      <c r="A14" s="32"/>
      <c r="B14" s="29"/>
      <c r="C14" s="166" t="s">
        <v>27</v>
      </c>
      <c r="D14" s="157"/>
      <c r="E14" s="167" t="s">
        <v>28</v>
      </c>
      <c r="F14" s="156"/>
      <c r="G14" s="156"/>
      <c r="H14" s="156"/>
      <c r="I14" s="156"/>
      <c r="J14" s="156"/>
      <c r="K14" s="156"/>
      <c r="L14" s="156"/>
      <c r="M14" s="156"/>
      <c r="N14" s="156"/>
      <c r="O14" s="156"/>
      <c r="P14" s="157"/>
      <c r="Q14" s="27"/>
      <c r="R14" s="27"/>
      <c r="S14" s="124"/>
      <c r="T14" s="163" t="s">
        <v>29</v>
      </c>
      <c r="U14" s="156"/>
      <c r="V14" s="168"/>
      <c r="W14" s="170" t="s">
        <v>30</v>
      </c>
      <c r="X14" s="156"/>
      <c r="Y14" s="156"/>
      <c r="Z14" s="156"/>
      <c r="AA14" s="156"/>
      <c r="AB14" s="156"/>
      <c r="AC14" s="156"/>
      <c r="AD14" s="156"/>
      <c r="AE14" s="156"/>
      <c r="AF14" s="156"/>
      <c r="AG14" s="156"/>
      <c r="AH14" s="156"/>
      <c r="AI14" s="157"/>
      <c r="AJ14" s="30"/>
      <c r="AK14" s="30"/>
      <c r="AL14" s="30"/>
      <c r="AM14" s="31"/>
      <c r="AN14" s="30"/>
      <c r="AO14" s="30"/>
      <c r="AP14" s="30"/>
      <c r="AQ14" s="30"/>
      <c r="AR14" s="30"/>
      <c r="AS14" s="30"/>
      <c r="AT14" s="30"/>
      <c r="AU14" s="30"/>
      <c r="AV14" s="30"/>
      <c r="AW14" s="30"/>
      <c r="AX14" s="30"/>
      <c r="AY14" s="30"/>
    </row>
    <row r="15" spans="1:51" ht="93" customHeight="1">
      <c r="A15" s="32"/>
      <c r="B15" s="29"/>
      <c r="C15" s="166" t="s">
        <v>31</v>
      </c>
      <c r="D15" s="157"/>
      <c r="E15" s="167" t="s">
        <v>32</v>
      </c>
      <c r="F15" s="156"/>
      <c r="G15" s="156"/>
      <c r="H15" s="156"/>
      <c r="I15" s="156"/>
      <c r="J15" s="156"/>
      <c r="K15" s="156"/>
      <c r="L15" s="156"/>
      <c r="M15" s="156"/>
      <c r="N15" s="156"/>
      <c r="O15" s="156"/>
      <c r="P15" s="157"/>
      <c r="Q15" s="27"/>
      <c r="R15" s="126"/>
      <c r="S15" s="124"/>
      <c r="T15" s="163" t="s">
        <v>33</v>
      </c>
      <c r="U15" s="156"/>
      <c r="V15" s="168"/>
      <c r="W15" s="170" t="s">
        <v>34</v>
      </c>
      <c r="X15" s="156"/>
      <c r="Y15" s="156"/>
      <c r="Z15" s="156"/>
      <c r="AA15" s="156"/>
      <c r="AB15" s="156"/>
      <c r="AC15" s="156"/>
      <c r="AD15" s="156"/>
      <c r="AE15" s="156"/>
      <c r="AF15" s="156"/>
      <c r="AG15" s="156"/>
      <c r="AH15" s="156"/>
      <c r="AI15" s="157"/>
      <c r="AJ15" s="30"/>
      <c r="AK15" s="30"/>
      <c r="AL15" s="30"/>
      <c r="AM15" s="31"/>
      <c r="AN15" s="30"/>
      <c r="AO15" s="30"/>
      <c r="AP15" s="30"/>
      <c r="AQ15" s="30"/>
      <c r="AR15" s="30"/>
      <c r="AS15" s="30"/>
      <c r="AT15" s="30"/>
      <c r="AU15" s="30"/>
      <c r="AV15" s="30"/>
      <c r="AW15" s="30"/>
      <c r="AX15" s="30"/>
      <c r="AY15" s="30"/>
    </row>
    <row r="16" spans="1:51" ht="26.25" customHeight="1">
      <c r="A16" s="33"/>
      <c r="B16" s="34"/>
      <c r="C16" s="34"/>
      <c r="D16" s="35"/>
      <c r="E16" s="35"/>
      <c r="F16" s="35"/>
      <c r="G16" s="35"/>
      <c r="H16" s="36"/>
      <c r="I16" s="36"/>
      <c r="J16" s="36"/>
      <c r="K16" s="36"/>
      <c r="L16" s="35"/>
      <c r="M16" s="35"/>
      <c r="N16" s="35"/>
      <c r="O16" s="37"/>
      <c r="P16" s="35"/>
      <c r="Q16" s="35"/>
      <c r="R16" s="35"/>
      <c r="S16" s="35"/>
      <c r="T16" s="38"/>
      <c r="U16" s="29"/>
      <c r="V16" s="26"/>
      <c r="W16" s="38"/>
      <c r="X16" s="38"/>
      <c r="Y16" s="30"/>
      <c r="Z16" s="30"/>
      <c r="AA16" s="30"/>
      <c r="AB16" s="30"/>
      <c r="AC16" s="30"/>
      <c r="AD16" s="30"/>
      <c r="AE16" s="30"/>
      <c r="AF16" s="30"/>
      <c r="AG16" s="30"/>
      <c r="AH16" s="30"/>
      <c r="AI16" s="39"/>
      <c r="AJ16" s="39"/>
      <c r="AK16" s="39"/>
      <c r="AL16" s="39"/>
      <c r="AM16" s="40"/>
      <c r="AN16" s="39"/>
      <c r="AO16" s="39"/>
      <c r="AP16" s="39"/>
      <c r="AQ16" s="39"/>
      <c r="AR16" s="39"/>
      <c r="AS16" s="39"/>
      <c r="AT16" s="39"/>
      <c r="AU16" s="39"/>
      <c r="AV16" s="39"/>
      <c r="AW16" s="39"/>
      <c r="AX16" s="39"/>
      <c r="AY16" s="39"/>
    </row>
    <row r="17" spans="1:63" ht="26.25" customHeight="1">
      <c r="A17" s="33"/>
      <c r="B17" s="34"/>
      <c r="C17" s="34"/>
      <c r="D17" s="35"/>
      <c r="E17" s="35"/>
      <c r="F17" s="35"/>
      <c r="G17" s="35"/>
      <c r="H17" s="36"/>
      <c r="I17" s="36"/>
      <c r="J17" s="36"/>
      <c r="K17" s="36"/>
      <c r="L17" s="35"/>
      <c r="M17" s="35"/>
      <c r="N17" s="35"/>
      <c r="O17" s="37"/>
      <c r="P17" s="35"/>
      <c r="Q17" s="35"/>
      <c r="R17" s="35"/>
      <c r="S17" s="35"/>
      <c r="T17" s="41"/>
      <c r="U17" s="42"/>
      <c r="V17" s="127"/>
      <c r="W17" s="44"/>
      <c r="X17" s="45"/>
      <c r="Y17" s="45"/>
      <c r="Z17" s="45"/>
      <c r="AA17" s="45"/>
      <c r="AB17" s="45"/>
      <c r="AC17" s="45"/>
      <c r="AD17" s="45"/>
      <c r="AE17" s="45"/>
      <c r="AF17" s="45"/>
      <c r="AG17" s="45"/>
      <c r="AH17" s="45"/>
      <c r="AI17" s="45"/>
      <c r="AJ17" s="45"/>
      <c r="AK17" s="45"/>
      <c r="AL17" s="45"/>
      <c r="AM17" s="46"/>
      <c r="AN17" s="47"/>
      <c r="AO17" s="45"/>
      <c r="AP17" s="45"/>
      <c r="AQ17" s="45"/>
      <c r="AR17" s="45"/>
      <c r="AS17" s="45"/>
      <c r="AT17" s="45"/>
      <c r="AU17" s="45"/>
      <c r="AV17" s="45"/>
      <c r="AW17" s="2"/>
      <c r="AX17" s="2"/>
      <c r="AY17" s="2"/>
    </row>
    <row r="18" spans="1:63" ht="26.25" customHeight="1">
      <c r="A18" s="163" t="s">
        <v>35</v>
      </c>
      <c r="B18" s="156"/>
      <c r="C18" s="156"/>
      <c r="D18" s="156"/>
      <c r="E18" s="156"/>
      <c r="F18" s="156"/>
      <c r="G18" s="156"/>
      <c r="H18" s="156"/>
      <c r="I18" s="156"/>
      <c r="J18" s="156"/>
      <c r="K18" s="156"/>
      <c r="L18" s="156"/>
      <c r="M18" s="156"/>
      <c r="N18" s="156"/>
      <c r="O18" s="156"/>
      <c r="P18" s="156"/>
      <c r="Q18" s="156"/>
      <c r="R18" s="156"/>
      <c r="S18" s="156"/>
      <c r="T18" s="157"/>
      <c r="U18" s="42"/>
      <c r="V18" s="43"/>
      <c r="W18" s="44"/>
      <c r="X18" s="45"/>
      <c r="Y18" s="45"/>
      <c r="Z18" s="45"/>
      <c r="AA18" s="45"/>
      <c r="AB18" s="45"/>
      <c r="AC18" s="45"/>
      <c r="AD18" s="45"/>
      <c r="AE18" s="45"/>
      <c r="AF18" s="45"/>
      <c r="AG18" s="45"/>
      <c r="AH18" s="45"/>
      <c r="AI18" s="45"/>
      <c r="AJ18" s="45"/>
      <c r="AK18" s="45"/>
      <c r="AL18" s="45"/>
      <c r="AM18" s="46"/>
      <c r="AN18" s="47"/>
      <c r="AO18" s="45"/>
      <c r="AP18" s="45"/>
      <c r="AQ18" s="45"/>
      <c r="AR18" s="45"/>
      <c r="AS18" s="45"/>
      <c r="AT18" s="45"/>
      <c r="AU18" s="45"/>
      <c r="AV18" s="45"/>
      <c r="AW18" s="2"/>
      <c r="AX18" s="2"/>
      <c r="AY18" s="2"/>
    </row>
    <row r="19" spans="1:63" ht="26.25" customHeight="1">
      <c r="A19" s="164" t="s">
        <v>36</v>
      </c>
      <c r="B19" s="156"/>
      <c r="C19" s="157"/>
      <c r="D19" s="224" t="s">
        <v>37</v>
      </c>
      <c r="E19" s="156"/>
      <c r="F19" s="156"/>
      <c r="G19" s="156"/>
      <c r="H19" s="156"/>
      <c r="I19" s="156"/>
      <c r="J19" s="156"/>
      <c r="K19" s="156"/>
      <c r="L19" s="156"/>
      <c r="M19" s="156"/>
      <c r="N19" s="156"/>
      <c r="O19" s="156"/>
      <c r="P19" s="156"/>
      <c r="Q19" s="156"/>
      <c r="R19" s="156"/>
      <c r="S19" s="156"/>
      <c r="T19" s="157"/>
      <c r="U19" s="225"/>
      <c r="V19" s="186"/>
      <c r="W19" s="187"/>
      <c r="X19" s="2"/>
      <c r="Y19" s="2"/>
      <c r="Z19" s="2"/>
      <c r="AA19" s="2"/>
      <c r="AB19" s="2"/>
      <c r="AC19" s="2"/>
      <c r="AD19" s="2"/>
      <c r="AE19" s="2"/>
      <c r="AF19" s="2"/>
      <c r="AG19" s="2"/>
      <c r="AH19" s="2"/>
      <c r="AI19" s="2"/>
      <c r="AJ19" s="2"/>
      <c r="AK19" s="2"/>
      <c r="AL19" s="2"/>
      <c r="AM19" s="24"/>
      <c r="AN19" s="25"/>
      <c r="AO19" s="2"/>
      <c r="AP19" s="2"/>
      <c r="AQ19" s="2"/>
      <c r="AR19" s="2"/>
      <c r="AS19" s="2"/>
      <c r="AT19" s="2"/>
      <c r="AU19" s="2"/>
      <c r="AV19" s="2"/>
      <c r="AW19" s="2"/>
      <c r="AX19" s="2"/>
      <c r="AY19" s="2"/>
    </row>
    <row r="20" spans="1:63" ht="30" customHeight="1">
      <c r="A20" s="226" t="s">
        <v>38</v>
      </c>
      <c r="B20" s="156"/>
      <c r="C20" s="157"/>
      <c r="D20" s="227" t="s">
        <v>39</v>
      </c>
      <c r="E20" s="156"/>
      <c r="F20" s="156"/>
      <c r="G20" s="156"/>
      <c r="H20" s="156"/>
      <c r="I20" s="156"/>
      <c r="J20" s="156"/>
      <c r="K20" s="156"/>
      <c r="L20" s="156"/>
      <c r="M20" s="156"/>
      <c r="N20" s="156"/>
      <c r="O20" s="156"/>
      <c r="P20" s="156"/>
      <c r="Q20" s="156"/>
      <c r="R20" s="156"/>
      <c r="S20" s="156"/>
      <c r="T20" s="157"/>
      <c r="U20" s="23"/>
      <c r="V20" s="21"/>
      <c r="W20" s="2"/>
      <c r="X20" s="2"/>
      <c r="Y20" s="2"/>
      <c r="Z20" s="2"/>
      <c r="AA20" s="2"/>
      <c r="AB20" s="2"/>
      <c r="AC20" s="2"/>
      <c r="AD20" s="2"/>
      <c r="AE20" s="2"/>
      <c r="AF20" s="2"/>
      <c r="AG20" s="2"/>
      <c r="AH20" s="2"/>
      <c r="AI20" s="2"/>
      <c r="AJ20" s="2"/>
      <c r="AK20" s="2"/>
      <c r="AL20" s="2"/>
      <c r="AM20" s="24"/>
      <c r="AN20" s="25"/>
      <c r="AO20" s="2"/>
      <c r="AP20" s="2"/>
      <c r="AQ20" s="2"/>
      <c r="AR20" s="2"/>
      <c r="AS20" s="2"/>
      <c r="AT20" s="2"/>
      <c r="AU20" s="2"/>
      <c r="AV20" s="2"/>
      <c r="AW20" s="2"/>
      <c r="AX20" s="2"/>
      <c r="AY20" s="2"/>
    </row>
    <row r="21" spans="1:63" ht="60" customHeight="1">
      <c r="A21" s="164" t="s">
        <v>40</v>
      </c>
      <c r="B21" s="156"/>
      <c r="C21" s="157"/>
      <c r="D21" s="228" t="s">
        <v>41</v>
      </c>
      <c r="E21" s="156"/>
      <c r="F21" s="156"/>
      <c r="G21" s="156"/>
      <c r="H21" s="156"/>
      <c r="I21" s="156"/>
      <c r="J21" s="156"/>
      <c r="K21" s="156"/>
      <c r="L21" s="156"/>
      <c r="M21" s="156"/>
      <c r="N21" s="156"/>
      <c r="O21" s="156"/>
      <c r="P21" s="156"/>
      <c r="Q21" s="156"/>
      <c r="R21" s="156"/>
      <c r="S21" s="156"/>
      <c r="T21" s="157"/>
      <c r="U21" s="23"/>
      <c r="V21" s="21"/>
      <c r="W21" s="2"/>
      <c r="X21" s="2"/>
      <c r="Y21" s="2"/>
      <c r="Z21" s="2"/>
      <c r="AA21" s="2"/>
      <c r="AB21" s="2"/>
      <c r="AC21" s="2"/>
      <c r="AD21" s="2"/>
      <c r="AE21" s="2"/>
      <c r="AF21" s="2"/>
      <c r="AG21" s="2"/>
      <c r="AH21" s="2"/>
      <c r="AI21" s="2"/>
      <c r="AJ21" s="2"/>
      <c r="AK21" s="2"/>
      <c r="AL21" s="2"/>
      <c r="AM21" s="24"/>
      <c r="AN21" s="25"/>
      <c r="AO21" s="2"/>
      <c r="AP21" s="2"/>
      <c r="AQ21" s="2"/>
      <c r="AR21" s="2"/>
      <c r="AS21" s="2"/>
      <c r="AT21" s="2"/>
      <c r="AU21" s="2"/>
      <c r="AV21" s="2"/>
      <c r="AW21" s="2"/>
      <c r="AX21" s="2"/>
      <c r="AY21" s="2"/>
      <c r="AZ21" s="2"/>
      <c r="BA21" s="2"/>
      <c r="BB21" s="2"/>
      <c r="BC21" s="2"/>
      <c r="BD21" s="2"/>
      <c r="BE21" s="2"/>
      <c r="BF21" s="2"/>
      <c r="BG21" s="2"/>
      <c r="BH21" s="2"/>
      <c r="BI21" s="2"/>
      <c r="BJ21" s="2"/>
      <c r="BK21" s="2"/>
    </row>
    <row r="22" spans="1:63" ht="42.75" customHeight="1">
      <c r="A22" s="164" t="s">
        <v>42</v>
      </c>
      <c r="B22" s="156"/>
      <c r="C22" s="157"/>
      <c r="D22" s="228" t="s">
        <v>43</v>
      </c>
      <c r="E22" s="156"/>
      <c r="F22" s="156"/>
      <c r="G22" s="156"/>
      <c r="H22" s="156"/>
      <c r="I22" s="156"/>
      <c r="J22" s="156"/>
      <c r="K22" s="156"/>
      <c r="L22" s="156"/>
      <c r="M22" s="156"/>
      <c r="N22" s="156"/>
      <c r="O22" s="156"/>
      <c r="P22" s="156"/>
      <c r="Q22" s="156"/>
      <c r="R22" s="156"/>
      <c r="S22" s="156"/>
      <c r="T22" s="157"/>
      <c r="U22" s="23"/>
      <c r="V22" s="21"/>
      <c r="W22" s="2"/>
      <c r="X22" s="2"/>
      <c r="Y22" s="2"/>
      <c r="Z22" s="2"/>
      <c r="AA22" s="2"/>
      <c r="AB22" s="2"/>
      <c r="AC22" s="2"/>
      <c r="AD22" s="2"/>
      <c r="AE22" s="2"/>
      <c r="AF22" s="2"/>
      <c r="AG22" s="2"/>
      <c r="AH22" s="2"/>
      <c r="AI22" s="2"/>
      <c r="AJ22" s="2"/>
      <c r="AK22" s="2"/>
      <c r="AL22" s="2"/>
      <c r="AM22" s="24"/>
      <c r="AN22" s="25"/>
      <c r="AO22" s="2"/>
      <c r="AP22" s="2"/>
      <c r="AQ22" s="2"/>
      <c r="AR22" s="2"/>
      <c r="AS22" s="2"/>
      <c r="AT22" s="2"/>
      <c r="AU22" s="2"/>
      <c r="AV22" s="2"/>
      <c r="AW22" s="2"/>
      <c r="AX22" s="2"/>
      <c r="AY22" s="2"/>
      <c r="AZ22" s="2"/>
      <c r="BA22" s="2"/>
      <c r="BB22" s="2"/>
      <c r="BC22" s="2"/>
      <c r="BD22" s="2"/>
      <c r="BE22" s="2"/>
      <c r="BF22" s="2"/>
      <c r="BG22" s="2"/>
      <c r="BH22" s="2"/>
      <c r="BI22" s="2"/>
      <c r="BJ22" s="2"/>
      <c r="BK22" s="2"/>
    </row>
    <row r="23" spans="1:63" ht="84.75" customHeight="1">
      <c r="A23" s="164" t="s">
        <v>44</v>
      </c>
      <c r="B23" s="156"/>
      <c r="C23" s="157"/>
      <c r="D23" s="155" t="s">
        <v>238</v>
      </c>
      <c r="E23" s="156"/>
      <c r="F23" s="156"/>
      <c r="G23" s="156"/>
      <c r="H23" s="156"/>
      <c r="I23" s="156"/>
      <c r="J23" s="156"/>
      <c r="K23" s="156"/>
      <c r="L23" s="156"/>
      <c r="M23" s="156"/>
      <c r="N23" s="156"/>
      <c r="O23" s="156"/>
      <c r="P23" s="156"/>
      <c r="Q23" s="156"/>
      <c r="R23" s="156"/>
      <c r="S23" s="156"/>
      <c r="T23" s="157"/>
      <c r="U23" s="23"/>
      <c r="V23" s="21"/>
      <c r="W23" s="2"/>
      <c r="X23" s="2"/>
      <c r="Y23" s="2"/>
      <c r="Z23" s="2"/>
      <c r="AA23" s="2"/>
      <c r="AB23" s="2"/>
      <c r="AC23" s="2"/>
      <c r="AD23" s="2"/>
      <c r="AE23" s="2"/>
      <c r="AF23" s="2"/>
      <c r="AG23" s="2"/>
      <c r="AH23" s="2"/>
      <c r="AI23" s="2"/>
      <c r="AJ23" s="2"/>
      <c r="AK23" s="2"/>
      <c r="AL23" s="2"/>
      <c r="AM23" s="24"/>
      <c r="AN23" s="25"/>
      <c r="AO23" s="2"/>
      <c r="AP23" s="2"/>
      <c r="AQ23" s="2"/>
      <c r="AR23" s="2"/>
      <c r="AS23" s="2"/>
      <c r="AT23" s="2"/>
      <c r="AU23" s="2"/>
      <c r="AV23" s="2"/>
      <c r="AW23" s="2"/>
      <c r="AX23" s="2"/>
      <c r="AY23" s="2"/>
      <c r="AZ23" s="2"/>
      <c r="BA23" s="2"/>
      <c r="BB23" s="2"/>
      <c r="BC23" s="2"/>
      <c r="BD23" s="2"/>
      <c r="BE23" s="2"/>
      <c r="BF23" s="2"/>
      <c r="BG23" s="2"/>
      <c r="BH23" s="2"/>
      <c r="BI23" s="2"/>
      <c r="BJ23" s="2"/>
      <c r="BK23" s="2"/>
    </row>
    <row r="24" spans="1:63" ht="15.75" customHeight="1">
      <c r="A24" s="48"/>
      <c r="H24" s="130"/>
      <c r="I24" s="4"/>
      <c r="J24" s="4"/>
      <c r="K24" s="4"/>
      <c r="L24" s="129"/>
      <c r="M24" s="129"/>
      <c r="N24" s="129"/>
      <c r="O24" s="49"/>
      <c r="P24" s="128"/>
      <c r="R24" s="129"/>
      <c r="S24" s="129"/>
      <c r="T24" s="128"/>
      <c r="U24" s="23"/>
      <c r="V24" s="21"/>
      <c r="W24" s="2"/>
      <c r="X24" s="2"/>
      <c r="Y24" s="2"/>
      <c r="Z24" s="2"/>
      <c r="AA24" s="2"/>
      <c r="AB24" s="2"/>
      <c r="AC24" s="2"/>
      <c r="AD24" s="2"/>
      <c r="AE24" s="2"/>
      <c r="AF24" s="2"/>
      <c r="AG24" s="2"/>
      <c r="AH24" s="2"/>
      <c r="AI24" s="2"/>
      <c r="AJ24" s="2"/>
      <c r="AK24" s="2"/>
      <c r="AL24" s="2"/>
      <c r="AM24" s="24"/>
      <c r="AN24" s="25"/>
      <c r="AO24" s="2"/>
      <c r="AP24" s="2"/>
      <c r="AQ24" s="2"/>
      <c r="AR24" s="2"/>
      <c r="AS24" s="2"/>
      <c r="AT24" s="2"/>
      <c r="AU24" s="2"/>
      <c r="AV24" s="2"/>
      <c r="AW24" s="2"/>
      <c r="AX24" s="2"/>
      <c r="AY24" s="2"/>
      <c r="AZ24" s="2"/>
      <c r="BA24" s="2"/>
      <c r="BB24" s="2"/>
      <c r="BC24" s="2"/>
      <c r="BD24" s="2"/>
      <c r="BE24" s="2"/>
      <c r="BF24" s="2"/>
      <c r="BG24" s="2"/>
      <c r="BH24" s="2"/>
      <c r="BI24" s="2"/>
      <c r="BJ24" s="2"/>
      <c r="BK24" s="2"/>
    </row>
    <row r="25" spans="1:63" ht="13.5" customHeight="1">
      <c r="A25" s="158" t="s">
        <v>45</v>
      </c>
      <c r="B25" s="156"/>
      <c r="C25" s="156"/>
      <c r="D25" s="156"/>
      <c r="E25" s="156"/>
      <c r="F25" s="156"/>
      <c r="G25" s="156"/>
      <c r="H25" s="156"/>
      <c r="I25" s="156"/>
      <c r="J25" s="156"/>
      <c r="K25" s="156"/>
      <c r="L25" s="156"/>
      <c r="M25" s="157"/>
      <c r="N25" s="158" t="s">
        <v>46</v>
      </c>
      <c r="O25" s="156"/>
      <c r="P25" s="156"/>
      <c r="Q25" s="156"/>
      <c r="R25" s="156"/>
      <c r="S25" s="156"/>
      <c r="T25" s="157"/>
      <c r="U25" s="158" t="s">
        <v>47</v>
      </c>
      <c r="V25" s="156"/>
      <c r="W25" s="156"/>
      <c r="X25" s="156"/>
      <c r="Y25" s="156"/>
      <c r="Z25" s="156"/>
      <c r="AA25" s="156"/>
      <c r="AB25" s="156"/>
      <c r="AC25" s="157"/>
      <c r="AD25" s="158" t="s">
        <v>48</v>
      </c>
      <c r="AE25" s="156"/>
      <c r="AF25" s="156"/>
      <c r="AG25" s="156"/>
      <c r="AH25" s="156"/>
      <c r="AI25" s="156"/>
      <c r="AJ25" s="157"/>
      <c r="AK25" s="50"/>
      <c r="AL25" s="158" t="s">
        <v>49</v>
      </c>
      <c r="AM25" s="156"/>
      <c r="AN25" s="156"/>
      <c r="AO25" s="156"/>
      <c r="AP25" s="156"/>
      <c r="AQ25" s="157"/>
      <c r="AR25" s="2"/>
      <c r="AS25" s="2"/>
      <c r="AT25" s="2"/>
      <c r="AU25" s="2"/>
      <c r="AV25" s="2"/>
      <c r="AW25" s="2"/>
      <c r="AX25" s="2"/>
      <c r="AY25" s="2"/>
      <c r="AZ25" s="2"/>
      <c r="BA25" s="2"/>
      <c r="BB25" s="2"/>
      <c r="BC25" s="2"/>
      <c r="BD25" s="2"/>
      <c r="BE25" s="2"/>
      <c r="BF25" s="2"/>
      <c r="BG25" s="2"/>
      <c r="BH25" s="2"/>
      <c r="BI25" s="2"/>
      <c r="BJ25" s="2"/>
      <c r="BK25" s="2"/>
    </row>
    <row r="26" spans="1:63" ht="16.5" customHeight="1">
      <c r="A26" s="159" t="s">
        <v>50</v>
      </c>
      <c r="B26" s="154" t="s">
        <v>51</v>
      </c>
      <c r="C26" s="161" t="s">
        <v>52</v>
      </c>
      <c r="D26" s="154" t="s">
        <v>53</v>
      </c>
      <c r="E26" s="154" t="s">
        <v>54</v>
      </c>
      <c r="F26" s="161" t="s">
        <v>55</v>
      </c>
      <c r="G26" s="161" t="s">
        <v>56</v>
      </c>
      <c r="H26" s="160" t="s">
        <v>57</v>
      </c>
      <c r="I26" s="156"/>
      <c r="J26" s="156"/>
      <c r="K26" s="157"/>
      <c r="L26" s="154" t="s">
        <v>58</v>
      </c>
      <c r="M26" s="154" t="s">
        <v>59</v>
      </c>
      <c r="N26" s="154" t="s">
        <v>60</v>
      </c>
      <c r="O26" s="223" t="s">
        <v>61</v>
      </c>
      <c r="P26" s="154" t="s">
        <v>62</v>
      </c>
      <c r="Q26" s="154" t="s">
        <v>63</v>
      </c>
      <c r="R26" s="154" t="s">
        <v>64</v>
      </c>
      <c r="S26" s="161" t="s">
        <v>61</v>
      </c>
      <c r="T26" s="154" t="s">
        <v>65</v>
      </c>
      <c r="U26" s="162" t="s">
        <v>66</v>
      </c>
      <c r="V26" s="154" t="s">
        <v>67</v>
      </c>
      <c r="W26" s="154" t="s">
        <v>68</v>
      </c>
      <c r="X26" s="165" t="s">
        <v>69</v>
      </c>
      <c r="Y26" s="156"/>
      <c r="Z26" s="156"/>
      <c r="AA26" s="156"/>
      <c r="AB26" s="156"/>
      <c r="AC26" s="157"/>
      <c r="AD26" s="162" t="s">
        <v>70</v>
      </c>
      <c r="AE26" s="162" t="s">
        <v>71</v>
      </c>
      <c r="AF26" s="162" t="s">
        <v>61</v>
      </c>
      <c r="AG26" s="162" t="s">
        <v>72</v>
      </c>
      <c r="AH26" s="162" t="s">
        <v>61</v>
      </c>
      <c r="AI26" s="162" t="s">
        <v>73</v>
      </c>
      <c r="AJ26" s="162" t="s">
        <v>74</v>
      </c>
      <c r="AK26" s="154" t="s">
        <v>75</v>
      </c>
      <c r="AL26" s="154" t="s">
        <v>49</v>
      </c>
      <c r="AM26" s="154" t="s">
        <v>76</v>
      </c>
      <c r="AN26" s="154" t="s">
        <v>77</v>
      </c>
      <c r="AO26" s="154" t="s">
        <v>78</v>
      </c>
      <c r="AP26" s="154" t="s">
        <v>79</v>
      </c>
      <c r="AQ26" s="154" t="s">
        <v>80</v>
      </c>
      <c r="AR26" s="2"/>
      <c r="AS26" s="2"/>
      <c r="AT26" s="2"/>
      <c r="AU26" s="2"/>
      <c r="AV26" s="2"/>
      <c r="AW26" s="2"/>
      <c r="AX26" s="2"/>
      <c r="AY26" s="2"/>
      <c r="AZ26" s="2"/>
      <c r="BA26" s="2"/>
      <c r="BB26" s="2"/>
      <c r="BC26" s="2"/>
      <c r="BD26" s="2"/>
      <c r="BE26" s="2"/>
      <c r="BF26" s="2"/>
      <c r="BG26" s="2"/>
      <c r="BH26" s="2"/>
      <c r="BI26" s="2"/>
      <c r="BJ26" s="2"/>
      <c r="BK26" s="2"/>
    </row>
    <row r="27" spans="1:63" ht="94.5" customHeight="1">
      <c r="A27" s="135"/>
      <c r="B27" s="135"/>
      <c r="C27" s="135"/>
      <c r="D27" s="135"/>
      <c r="E27" s="135"/>
      <c r="F27" s="135"/>
      <c r="G27" s="135"/>
      <c r="H27" s="51" t="s">
        <v>81</v>
      </c>
      <c r="I27" s="51" t="s">
        <v>82</v>
      </c>
      <c r="J27" s="51" t="s">
        <v>83</v>
      </c>
      <c r="K27" s="51" t="s">
        <v>84</v>
      </c>
      <c r="L27" s="135"/>
      <c r="M27" s="135"/>
      <c r="N27" s="135"/>
      <c r="O27" s="135"/>
      <c r="P27" s="135"/>
      <c r="Q27" s="135"/>
      <c r="R27" s="135"/>
      <c r="S27" s="135"/>
      <c r="T27" s="135"/>
      <c r="U27" s="135"/>
      <c r="V27" s="135"/>
      <c r="W27" s="135"/>
      <c r="X27" s="52" t="s">
        <v>85</v>
      </c>
      <c r="Y27" s="52" t="s">
        <v>86</v>
      </c>
      <c r="Z27" s="52" t="s">
        <v>87</v>
      </c>
      <c r="AA27" s="52" t="s">
        <v>88</v>
      </c>
      <c r="AB27" s="52" t="s">
        <v>89</v>
      </c>
      <c r="AC27" s="52" t="s">
        <v>90</v>
      </c>
      <c r="AD27" s="135"/>
      <c r="AE27" s="135"/>
      <c r="AF27" s="135"/>
      <c r="AG27" s="135"/>
      <c r="AH27" s="135"/>
      <c r="AI27" s="135"/>
      <c r="AJ27" s="135"/>
      <c r="AK27" s="135"/>
      <c r="AL27" s="135"/>
      <c r="AM27" s="135"/>
      <c r="AN27" s="135"/>
      <c r="AO27" s="135"/>
      <c r="AP27" s="135"/>
      <c r="AQ27" s="135"/>
      <c r="AR27" s="53"/>
      <c r="AS27" s="53"/>
      <c r="AT27" s="53"/>
      <c r="AU27" s="53"/>
      <c r="AV27" s="53"/>
      <c r="AW27" s="53"/>
      <c r="AX27" s="53"/>
      <c r="AY27" s="53"/>
      <c r="AZ27" s="53"/>
      <c r="BA27" s="53"/>
      <c r="BB27" s="53"/>
      <c r="BC27" s="53"/>
      <c r="BD27" s="53"/>
      <c r="BE27" s="53"/>
      <c r="BF27" s="53"/>
      <c r="BG27" s="53"/>
      <c r="BH27" s="53"/>
      <c r="BI27" s="53"/>
      <c r="BJ27" s="53"/>
      <c r="BK27" s="53"/>
    </row>
    <row r="28" spans="1:63" ht="162" customHeight="1">
      <c r="A28" s="149">
        <v>1</v>
      </c>
      <c r="B28" s="200" t="s">
        <v>91</v>
      </c>
      <c r="C28" s="133" t="s">
        <v>92</v>
      </c>
      <c r="D28" s="136" t="s">
        <v>93</v>
      </c>
      <c r="E28" s="219" t="s">
        <v>94</v>
      </c>
      <c r="F28" s="190" t="s">
        <v>95</v>
      </c>
      <c r="G28" s="146" t="s">
        <v>96</v>
      </c>
      <c r="H28" s="148" t="s">
        <v>97</v>
      </c>
      <c r="I28" s="148"/>
      <c r="J28" s="148"/>
      <c r="K28" s="148"/>
      <c r="L28" s="147" t="s">
        <v>98</v>
      </c>
      <c r="M28" s="149">
        <v>22</v>
      </c>
      <c r="N28" s="150" t="str">
        <f>IF(M28&lt;=0,"",IF(M28&lt;=2,"Muy Baja",IF(M28&lt;=24,"Baja",IF(M28&lt;=500,"Media",IF(M28&lt;=5000,"Alta","Muy Alta")))))</f>
        <v>Baja</v>
      </c>
      <c r="O28" s="153">
        <f>IF(N28="","",IF(N28="Muy Baja",0.2,IF(N28="Baja",0.4,IF(N28="Media",0.6,IF(N28="Alta",0.8,IF(N28="Muy Alta",1,))))))</f>
        <v>0.4</v>
      </c>
      <c r="P28" s="133" t="s">
        <v>99</v>
      </c>
      <c r="Q28" s="203" t="str">
        <f>IF(NOT(ISERROR(MATCH(P28,'[1]Tabla Impacto'!$B$220:$B$222,0))),'[1]Tabla Impacto'!$F$222&amp;"Por favor no seleccionar los criterios de impacto(Afectación Económica o presupuestal y Pérdida Reputacional)",P28)</f>
        <v xml:space="preserve">     Afectación menor a 10 SMLMV .</v>
      </c>
      <c r="R28" s="150" t="str">
        <f>IF(OR(Q28='[1]Tabla Impacto'!$C$10,Q28='[1]Tabla Impacto'!$D$10),"Leve",IF(OR(Q28='[1]Tabla Impacto'!$C$11,Q28='[1]Tabla Impacto'!$D$11),"Menor",IF(OR(Q28='[1]Tabla Impacto'!$C$12,Q28='[1]Tabla Impacto'!$D$12),"Moderado",IF(OR(Q28='[1]Tabla Impacto'!$C$13,Q28='[1]Tabla Impacto'!$D$13),"Mayor",IF(OR(Q28='[1]Tabla Impacto'!$C$14,Q28='[1]Tabla Impacto'!$D$14),"Catastrófico","")))))</f>
        <v>Leve</v>
      </c>
      <c r="S28" s="188">
        <f>IF(R28="","",IF(R28="Leve",0.2,IF(R28="Menor",0.4,IF(R28="Moderado",0.6,IF(R28="Mayor",0.8,IF(R28="Catastrófico",1,))))))</f>
        <v>0.2</v>
      </c>
      <c r="T28" s="189" t="str">
        <f>IF(OR(AND(N28="Muy Baja",R28="Leve"),AND(N28="Muy Baja",R28="Menor"),AND(N28="Baja",R28="Leve")),"Bajo",IF(OR(AND(N28="Muy baja",R28="Moderado"),AND(N28="Baja",R28="Menor"),AND(N28="Baja",R28="Moderado"),AND(N28="Media",R28="Leve"),AND(N28="Media",R28="Menor"),AND(N28="Media",R28="Moderado"),AND(N28="Alta",R28="Leve"),AND(N28="Alta",R28="Menor")),"Moderado",IF(OR(AND(N28="Muy Baja",R28="Mayor"),AND(N28="Baja",R28="Mayor"),AND(N28="Media",R28="Mayor"),AND(N28="Alta",R28="Moderado"),AND(N28="Alta",R28="Mayor"),AND(N28="Muy Alta",R28="Leve"),AND(N28="Muy Alta",R28="Menor"),AND(N28="Muy Alta",R28="Moderado"),AND(N28="Muy Alta",R28="Mayor")),"Alto",IF(OR(AND(N28="Muy Baja",R28="Catastrófico"),AND(N28="Baja",R28="Catastrófico"),AND(N28="Media",R28="Catastrófico"),AND(N28="Alta",R28="Catastrófico"),AND(N28="Muy Alta",R28="Catastrófico")),"Extremo",""))))</f>
        <v>Bajo</v>
      </c>
      <c r="U28" s="54">
        <v>1</v>
      </c>
      <c r="V28" s="55" t="s">
        <v>100</v>
      </c>
      <c r="W28" s="54" t="str">
        <f t="shared" ref="W28:W49" si="0">IF(OR(X28="Preventivo",X28="Detectivo"),"Probabilidad",IF(X28="Correctivo","Impacto",""))</f>
        <v>Probabilidad</v>
      </c>
      <c r="X28" s="56" t="s">
        <v>101</v>
      </c>
      <c r="Y28" s="56" t="s">
        <v>102</v>
      </c>
      <c r="Z28" s="57" t="str">
        <f t="shared" ref="Z28:Z63" si="1">IF(AND(X28="Preventivo",Y28="Automático"),"50%",IF(AND(X28="Preventivo",Y28="Manual"),"40%",IF(AND(X28="Detectivo",Y28="Automático"),"40%",IF(AND(X28="Detectivo",Y28="Manual"),"30%",IF(AND(X28="Correctivo",Y28="Automático"),"35%",IF(AND(X28="Correctivo",Y28="Manual"),"25%",""))))))</f>
        <v>40%</v>
      </c>
      <c r="AA28" s="56" t="s">
        <v>103</v>
      </c>
      <c r="AB28" s="56" t="s">
        <v>104</v>
      </c>
      <c r="AC28" s="56" t="s">
        <v>105</v>
      </c>
      <c r="AD28" s="58">
        <f>IFERROR(IF(W28="Probabilidad",(O28-(+O28*Z28)),IF(W28="Impacto",O28,"")),"")</f>
        <v>0.24</v>
      </c>
      <c r="AE28" s="59" t="str">
        <f t="shared" ref="AE28:AE63" si="2">IFERROR(IF(AD28="","",IF(AD28&lt;=0.2,"Muy Baja",IF(AD28&lt;=0.4,"Baja",IF(AD28&lt;=0.6,"Media",IF(AD28&lt;=0.8,"Alta","Muy Alta"))))),"")</f>
        <v>Baja</v>
      </c>
      <c r="AF28" s="60">
        <f t="shared" ref="AF28:AF63" si="3">+AD28</f>
        <v>0.24</v>
      </c>
      <c r="AG28" s="59" t="str">
        <f t="shared" ref="AG28:AG44" si="4">IFERROR(IF(AH28="","",IF(AH28&lt;=0.2,"Leve",IF(AH28&lt;=0.4,"Menor",IF(AH28&lt;=0.6,"Moderado",IF(AH28&lt;=0.8,"Mayor","Catastrófico"))))),"")</f>
        <v>Leve</v>
      </c>
      <c r="AH28" s="61">
        <f>IFERROR(IF(W28="Impacto",(S28-(+S28*Z28)),IF(W28="Probabilidad",S28,"")),"")</f>
        <v>0.2</v>
      </c>
      <c r="AI28" s="62" t="str">
        <f t="shared" ref="AI28:AI63" si="5">IFERROR(IF(OR(AND(AE28="Muy Baja",AG28="Leve"),AND(AE28="Muy Baja",AG28="Menor"),AND(AE28="Baja",AG28="Leve")),"Bajo",IF(OR(AND(AE28="Muy baja",AG28="Moderado"),AND(AE28="Baja",AG28="Menor"),AND(AE28="Baja",AG28="Moderado"),AND(AE28="Media",AG28="Leve"),AND(AE28="Media",AG28="Menor"),AND(AE28="Media",AG28="Moderado"),AND(AE28="Alta",AG28="Leve"),AND(AE28="Alta",AG28="Menor")),"Moderado",IF(OR(AND(AE28="Muy Baja",AG28="Mayor"),AND(AE28="Baja",AG28="Mayor"),AND(AE28="Media",AG28="Mayor"),AND(AE28="Alta",AG28="Moderado"),AND(AE28="Alta",AG28="Mayor"),AND(AE28="Muy Alta",AG28="Leve"),AND(AE28="Muy Alta",AG28="Menor"),AND(AE28="Muy Alta",AG28="Moderado"),AND(AE28="Muy Alta",AG28="Mayor")),"Alto",IF(OR(AND(AE28="Muy Baja",AG28="Catastrófico"),AND(AE28="Baja",AG28="Catastrófico"),AND(AE28="Media",AG28="Catastrófico"),AND(AE28="Alta",AG28="Catastrófico"),AND(AE28="Muy Alta",AG28="Catastrófico")),"Extremo","")))),"")</f>
        <v>Bajo</v>
      </c>
      <c r="AJ28" s="56" t="s">
        <v>106</v>
      </c>
      <c r="AK28" s="149"/>
      <c r="AL28" s="136" t="s">
        <v>107</v>
      </c>
      <c r="AM28" s="133" t="s">
        <v>108</v>
      </c>
      <c r="AN28" s="133" t="s">
        <v>109</v>
      </c>
      <c r="AO28" s="63"/>
      <c r="AP28" s="151"/>
      <c r="AQ28" s="64"/>
      <c r="AR28" s="65"/>
      <c r="AS28" s="65"/>
      <c r="AT28" s="65"/>
      <c r="AU28" s="65"/>
      <c r="AV28" s="65"/>
      <c r="AW28" s="65"/>
      <c r="AX28" s="65"/>
      <c r="AY28" s="65"/>
      <c r="AZ28" s="65"/>
      <c r="BA28" s="65"/>
      <c r="BB28" s="65"/>
      <c r="BC28" s="65"/>
      <c r="BD28" s="65"/>
      <c r="BE28" s="65"/>
      <c r="BF28" s="65"/>
      <c r="BG28" s="65"/>
      <c r="BH28" s="65"/>
      <c r="BI28" s="65"/>
      <c r="BJ28" s="65"/>
      <c r="BK28" s="65"/>
    </row>
    <row r="29" spans="1:63" ht="94.5" customHeight="1">
      <c r="A29" s="134"/>
      <c r="B29" s="134"/>
      <c r="C29" s="134"/>
      <c r="D29" s="192"/>
      <c r="E29" s="134"/>
      <c r="F29" s="134"/>
      <c r="G29" s="134"/>
      <c r="H29" s="134"/>
      <c r="I29" s="134"/>
      <c r="J29" s="134"/>
      <c r="K29" s="134"/>
      <c r="L29" s="134"/>
      <c r="M29" s="134"/>
      <c r="N29" s="134"/>
      <c r="O29" s="134"/>
      <c r="P29" s="134"/>
      <c r="Q29" s="134"/>
      <c r="R29" s="134"/>
      <c r="S29" s="134"/>
      <c r="T29" s="134"/>
      <c r="U29" s="54">
        <v>2</v>
      </c>
      <c r="V29" s="55" t="s">
        <v>110</v>
      </c>
      <c r="W29" s="54" t="str">
        <f t="shared" si="0"/>
        <v>Probabilidad</v>
      </c>
      <c r="X29" s="56" t="s">
        <v>101</v>
      </c>
      <c r="Y29" s="56" t="s">
        <v>111</v>
      </c>
      <c r="Z29" s="60" t="str">
        <f t="shared" si="1"/>
        <v>50%</v>
      </c>
      <c r="AA29" s="56" t="s">
        <v>103</v>
      </c>
      <c r="AB29" s="56" t="s">
        <v>104</v>
      </c>
      <c r="AC29" s="56" t="s">
        <v>105</v>
      </c>
      <c r="AD29" s="58">
        <f>IFERROR(IF(AND(W28="Probabilidad",W29="Probabilidad"),(AF28-(+AF28*Z29)),IF(W29="Probabilidad",(O28-(+O28*Z29)),IF(W29="Impacto",AF28,""))),"")</f>
        <v>0.12</v>
      </c>
      <c r="AE29" s="59" t="str">
        <f t="shared" si="2"/>
        <v>Muy Baja</v>
      </c>
      <c r="AF29" s="60">
        <f t="shared" si="3"/>
        <v>0.12</v>
      </c>
      <c r="AG29" s="59" t="str">
        <f t="shared" si="4"/>
        <v>Leve</v>
      </c>
      <c r="AH29" s="61">
        <f>IFERROR(IF(AND(W28="Impacto",W29="Impacto"),(AH28-(+AH28*Z29)),IF(W29="Impacto",(S28-(+S28*Z29)),IF(W29="Probabilidad",AH28,""))),"")</f>
        <v>0.2</v>
      </c>
      <c r="AI29" s="62" t="str">
        <f t="shared" si="5"/>
        <v>Bajo</v>
      </c>
      <c r="AJ29" s="56" t="s">
        <v>106</v>
      </c>
      <c r="AK29" s="134"/>
      <c r="AL29" s="134"/>
      <c r="AM29" s="134"/>
      <c r="AN29" s="134"/>
      <c r="AO29" s="63"/>
      <c r="AP29" s="134"/>
      <c r="AQ29" s="64"/>
      <c r="AR29" s="2"/>
      <c r="AS29" s="2"/>
      <c r="AT29" s="2"/>
      <c r="AU29" s="2"/>
      <c r="AV29" s="2"/>
      <c r="AW29" s="2"/>
      <c r="AX29" s="2"/>
      <c r="AY29" s="2"/>
      <c r="AZ29" s="2"/>
      <c r="BA29" s="2"/>
      <c r="BB29" s="2"/>
      <c r="BC29" s="2"/>
      <c r="BD29" s="2"/>
      <c r="BE29" s="2"/>
      <c r="BF29" s="2"/>
      <c r="BG29" s="2"/>
      <c r="BH29" s="2"/>
      <c r="BI29" s="2"/>
      <c r="BJ29" s="2"/>
      <c r="BK29" s="2"/>
    </row>
    <row r="30" spans="1:63" ht="109.5" customHeight="1">
      <c r="A30" s="134"/>
      <c r="B30" s="134"/>
      <c r="C30" s="134"/>
      <c r="D30" s="192"/>
      <c r="E30" s="135"/>
      <c r="F30" s="135"/>
      <c r="G30" s="152"/>
      <c r="H30" s="152"/>
      <c r="I30" s="152"/>
      <c r="J30" s="152"/>
      <c r="K30" s="152"/>
      <c r="L30" s="152"/>
      <c r="M30" s="134"/>
      <c r="N30" s="134"/>
      <c r="O30" s="135"/>
      <c r="P30" s="134"/>
      <c r="Q30" s="135"/>
      <c r="R30" s="134"/>
      <c r="S30" s="134"/>
      <c r="T30" s="134"/>
      <c r="U30" s="54">
        <v>3</v>
      </c>
      <c r="V30" s="55" t="s">
        <v>112</v>
      </c>
      <c r="W30" s="54" t="str">
        <f t="shared" si="0"/>
        <v>Impacto</v>
      </c>
      <c r="X30" s="56" t="s">
        <v>113</v>
      </c>
      <c r="Y30" s="56" t="s">
        <v>102</v>
      </c>
      <c r="Z30" s="60" t="str">
        <f t="shared" si="1"/>
        <v>25%</v>
      </c>
      <c r="AA30" s="56" t="s">
        <v>103</v>
      </c>
      <c r="AB30" s="56" t="s">
        <v>104</v>
      </c>
      <c r="AC30" s="56" t="s">
        <v>105</v>
      </c>
      <c r="AD30" s="58">
        <f>IFERROR(IF(AND(W29="Probabilidad",W30="Probabilidad"),(AF29-(+AF29*Z30)),IF(AND(W29="Impacto",W30="Probabilidad"),(AF28-(+AF28*Z30)),IF(W30="Impacto",AF29,""))),"")</f>
        <v>0.12</v>
      </c>
      <c r="AE30" s="59" t="str">
        <f t="shared" si="2"/>
        <v>Muy Baja</v>
      </c>
      <c r="AF30" s="60">
        <f t="shared" si="3"/>
        <v>0.12</v>
      </c>
      <c r="AG30" s="59" t="str">
        <f t="shared" si="4"/>
        <v>Leve</v>
      </c>
      <c r="AH30" s="61">
        <f>IFERROR(IF(AND(W29="Impacto",W30="Impacto"),(AH29-(+AH29*Z30)),IF(AND(W29="Probabilidad",W30="Impacto"),(AH28-(+AH28*Z30)),IF(W30="Probabilidad",AH29,""))),"")</f>
        <v>0.15000000000000002</v>
      </c>
      <c r="AI30" s="62" t="str">
        <f t="shared" si="5"/>
        <v>Bajo</v>
      </c>
      <c r="AJ30" s="56" t="s">
        <v>114</v>
      </c>
      <c r="AK30" s="135"/>
      <c r="AL30" s="135"/>
      <c r="AM30" s="135"/>
      <c r="AN30" s="135"/>
      <c r="AO30" s="63"/>
      <c r="AP30" s="134"/>
      <c r="AQ30" s="64"/>
      <c r="AR30" s="2"/>
      <c r="AS30" s="2"/>
      <c r="AT30" s="2"/>
      <c r="AU30" s="2"/>
      <c r="AV30" s="2"/>
      <c r="AW30" s="2"/>
      <c r="AX30" s="2"/>
      <c r="AY30" s="2"/>
      <c r="AZ30" s="2"/>
      <c r="BA30" s="2"/>
      <c r="BB30" s="2"/>
      <c r="BC30" s="2"/>
      <c r="BD30" s="2"/>
      <c r="BE30" s="2"/>
      <c r="BF30" s="2"/>
      <c r="BG30" s="2"/>
      <c r="BH30" s="2"/>
      <c r="BI30" s="2"/>
      <c r="BJ30" s="2"/>
      <c r="BK30" s="2"/>
    </row>
    <row r="31" spans="1:63" ht="198" customHeight="1">
      <c r="A31" s="147">
        <v>2</v>
      </c>
      <c r="B31" s="134"/>
      <c r="C31" s="147" t="s">
        <v>92</v>
      </c>
      <c r="D31" s="208" t="s">
        <v>115</v>
      </c>
      <c r="E31" s="208" t="s">
        <v>116</v>
      </c>
      <c r="F31" s="66"/>
      <c r="G31" s="146" t="s">
        <v>117</v>
      </c>
      <c r="H31" s="146" t="s">
        <v>97</v>
      </c>
      <c r="I31" s="146" t="s">
        <v>97</v>
      </c>
      <c r="J31" s="146" t="s">
        <v>97</v>
      </c>
      <c r="K31" s="146" t="s">
        <v>97</v>
      </c>
      <c r="L31" s="147" t="s">
        <v>118</v>
      </c>
      <c r="M31" s="147">
        <v>1</v>
      </c>
      <c r="N31" s="220" t="str">
        <f>IF(M31&lt;=0,"",IF(M31&lt;=2,"Muy Baja",IF(M31&lt;=24,"Baja",IF(M31&lt;=500,"Media",IF(M31&lt;=5000,"Alta","Muy Alta")))))</f>
        <v>Muy Baja</v>
      </c>
      <c r="O31" s="222">
        <f>IF(N31="","",IF(N31="Muy Baja",0.2,IF(N31="Baja",0.4,IF(N31="Media",0.6,IF(N31="Alta",0.8,IF(N31="Muy Alta",1,))))))</f>
        <v>0.2</v>
      </c>
      <c r="P31" s="147" t="s">
        <v>119</v>
      </c>
      <c r="Q31" s="67" t="str">
        <f>IF(NOT(ISERROR(MATCH(P31,'[1]Tabla Impacto'!$B$220:$B$222,0))),'[1]Tabla Impacto'!$F$222&amp;"Por favor no seleccionar los criterios de impacto(Afectación Económica o presupuestal y Pérdida Reputacional)",P31)</f>
        <v xml:space="preserve">     Entre 100 y 500 SMLMV </v>
      </c>
      <c r="R31" s="220" t="str">
        <f>IF(OR(Q31='[1]Tabla Impacto'!$C$10,Q31='[1]Tabla Impacto'!$D$10),"Leve",IF(OR(Q31='[1]Tabla Impacto'!$C$11,Q31='[1]Tabla Impacto'!$D$11),"Menor",IF(OR(Q31='[1]Tabla Impacto'!$C$12,Q31='[1]Tabla Impacto'!$D$12),"Moderado",IF(OR(Q31='[1]Tabla Impacto'!$C$13,Q31='[1]Tabla Impacto'!$D$13),"Mayor",IF(OR(Q31='[1]Tabla Impacto'!$C$14,Q31='[1]Tabla Impacto'!$D$14),"Catastrófico","")))))</f>
        <v>Mayor</v>
      </c>
      <c r="S31" s="221">
        <f>IF(R31="","",IF(R31="Leve",0.2,IF(R31="Menor",0.4,IF(R31="Moderado",0.6,IF(R31="Mayor",0.8,IF(R31="Catastrófico",1,))))))</f>
        <v>0.8</v>
      </c>
      <c r="T31" s="220" t="str">
        <f>IF(OR(AND(N31="Muy Baja",R31="Leve"),AND(N31="Muy Baja",R31="Menor"),AND(N31="Baja",R31="Leve")),"Bajo",IF(OR(AND(N31="Muy baja",R31="Moderado"),AND(N31="Baja",R31="Menor"),AND(N31="Baja",R31="Moderado"),AND(N31="Media",R31="Leve"),AND(N31="Media",R31="Menor"),AND(N31="Media",R31="Moderado"),AND(N31="Alta",R31="Leve"),AND(N31="Alta",R31="Menor")),"Moderado",IF(OR(AND(N31="Muy Baja",R31="Mayor"),AND(N31="Baja",R31="Mayor"),AND(N31="Media",R31="Mayor"),AND(N31="Alta",R31="Moderado"),AND(N31="Alta",R31="Mayor"),AND(N31="Muy Alta",R31="Leve"),AND(N31="Muy Alta",R31="Menor"),AND(N31="Muy Alta",R31="Moderado"),AND(N31="Muy Alta",R31="Mayor")),"Alto",IF(OR(AND(N31="Muy Baja",R31="Catastrófico"),AND(N31="Baja",R31="Catastrófico"),AND(N31="Media",R31="Catastrófico"),AND(N31="Alta",R31="Catastrófico"),AND(N31="Muy Alta",R31="Catastrófico")),"Extremo",""))))</f>
        <v>Alto</v>
      </c>
      <c r="U31" s="67">
        <v>1</v>
      </c>
      <c r="V31" s="55" t="s">
        <v>100</v>
      </c>
      <c r="W31" s="67" t="str">
        <f t="shared" si="0"/>
        <v>Probabilidad</v>
      </c>
      <c r="X31" s="56" t="s">
        <v>101</v>
      </c>
      <c r="Y31" s="56" t="s">
        <v>102</v>
      </c>
      <c r="Z31" s="68" t="str">
        <f t="shared" si="1"/>
        <v>40%</v>
      </c>
      <c r="AA31" s="56" t="s">
        <v>103</v>
      </c>
      <c r="AB31" s="56" t="s">
        <v>104</v>
      </c>
      <c r="AC31" s="56" t="s">
        <v>105</v>
      </c>
      <c r="AD31" s="58">
        <f>IFERROR(IF(W31="Probabilidad",(O31-(+O31*Z31)),IF(W31="Impacto",O31,"")),"")</f>
        <v>0.12</v>
      </c>
      <c r="AE31" s="69" t="str">
        <f t="shared" si="2"/>
        <v>Muy Baja</v>
      </c>
      <c r="AF31" s="68">
        <f t="shared" si="3"/>
        <v>0.12</v>
      </c>
      <c r="AG31" s="69" t="str">
        <f t="shared" si="4"/>
        <v>Mayor</v>
      </c>
      <c r="AH31" s="68">
        <f>IFERROR(IF(W31="Impacto",(S31-(+S31*Z31)),IF(W31="Probabilidad",S31,"")),"")</f>
        <v>0.8</v>
      </c>
      <c r="AI31" s="69" t="str">
        <f t="shared" si="5"/>
        <v>Alto</v>
      </c>
      <c r="AJ31" s="70"/>
      <c r="AK31" s="67"/>
      <c r="AL31" s="67"/>
      <c r="AM31" s="67"/>
      <c r="AN31" s="67"/>
      <c r="AO31" s="71"/>
      <c r="AP31" s="67"/>
      <c r="AQ31" s="67"/>
      <c r="AR31" s="72"/>
      <c r="AS31" s="72"/>
      <c r="AT31" s="72"/>
      <c r="AU31" s="72"/>
      <c r="AV31" s="72"/>
      <c r="AW31" s="72"/>
      <c r="AX31" s="72"/>
      <c r="AY31" s="72"/>
      <c r="AZ31" s="72"/>
      <c r="BA31" s="72"/>
      <c r="BB31" s="72"/>
      <c r="BC31" s="72"/>
      <c r="BD31" s="72"/>
      <c r="BE31" s="72"/>
      <c r="BF31" s="72"/>
      <c r="BG31" s="72"/>
      <c r="BH31" s="72"/>
      <c r="BI31" s="72"/>
      <c r="BJ31" s="72"/>
      <c r="BK31" s="72"/>
    </row>
    <row r="32" spans="1:63" ht="198" customHeight="1">
      <c r="A32" s="134"/>
      <c r="B32" s="134"/>
      <c r="C32" s="134"/>
      <c r="D32" s="192"/>
      <c r="E32" s="192"/>
      <c r="F32" s="66"/>
      <c r="G32" s="134"/>
      <c r="H32" s="134"/>
      <c r="I32" s="134"/>
      <c r="J32" s="134"/>
      <c r="K32" s="134"/>
      <c r="L32" s="134"/>
      <c r="M32" s="134"/>
      <c r="N32" s="134"/>
      <c r="O32" s="134"/>
      <c r="P32" s="134"/>
      <c r="Q32" s="67"/>
      <c r="R32" s="134"/>
      <c r="S32" s="134"/>
      <c r="T32" s="134"/>
      <c r="U32" s="67">
        <v>2</v>
      </c>
      <c r="V32" s="55" t="s">
        <v>110</v>
      </c>
      <c r="W32" s="67" t="str">
        <f t="shared" si="0"/>
        <v>Probabilidad</v>
      </c>
      <c r="X32" s="56" t="s">
        <v>101</v>
      </c>
      <c r="Y32" s="56" t="s">
        <v>111</v>
      </c>
      <c r="Z32" s="60" t="str">
        <f t="shared" si="1"/>
        <v>50%</v>
      </c>
      <c r="AA32" s="56" t="s">
        <v>103</v>
      </c>
      <c r="AB32" s="56" t="s">
        <v>104</v>
      </c>
      <c r="AC32" s="56" t="s">
        <v>105</v>
      </c>
      <c r="AD32" s="58">
        <f>IFERROR(IF(AND(W31="Probabilidad",W32="Probabilidad"),(AF31-(+AF31*Z32)),IF(W32="Probabilidad",(O31-(+O31*Z32)),IF(W32="Impacto",AF31,""))),"")</f>
        <v>0.06</v>
      </c>
      <c r="AE32" s="69" t="str">
        <f t="shared" si="2"/>
        <v>Muy Baja</v>
      </c>
      <c r="AF32" s="68">
        <f t="shared" si="3"/>
        <v>0.06</v>
      </c>
      <c r="AG32" s="69" t="str">
        <f t="shared" si="4"/>
        <v>Mayor</v>
      </c>
      <c r="AH32" s="61">
        <f>IFERROR(IF(AND(W31="Impacto",W32="Impacto"),(AH31-(+AH31*Z32)),IF(W32="Impacto",(S31-(+S31*Z32)),IF(W32="Probabilidad",AH31,""))),"")</f>
        <v>0.8</v>
      </c>
      <c r="AI32" s="69" t="str">
        <f t="shared" si="5"/>
        <v>Alto</v>
      </c>
      <c r="AJ32" s="70"/>
      <c r="AK32" s="67"/>
      <c r="AL32" s="67"/>
      <c r="AM32" s="67"/>
      <c r="AN32" s="67"/>
      <c r="AO32" s="71"/>
      <c r="AP32" s="67"/>
      <c r="AQ32" s="67"/>
      <c r="AR32" s="72"/>
      <c r="AS32" s="72"/>
      <c r="AT32" s="72"/>
      <c r="AU32" s="72"/>
      <c r="AV32" s="72"/>
      <c r="AW32" s="72"/>
      <c r="AX32" s="72"/>
      <c r="AY32" s="72"/>
      <c r="AZ32" s="72"/>
      <c r="BA32" s="72"/>
      <c r="BB32" s="72"/>
      <c r="BC32" s="72"/>
      <c r="BD32" s="72"/>
      <c r="BE32" s="72"/>
      <c r="BF32" s="72"/>
      <c r="BG32" s="72"/>
      <c r="BH32" s="72"/>
      <c r="BI32" s="72"/>
      <c r="BJ32" s="72"/>
      <c r="BK32" s="72"/>
    </row>
    <row r="33" spans="1:63" ht="198" customHeight="1">
      <c r="A33" s="135"/>
      <c r="B33" s="134"/>
      <c r="C33" s="135"/>
      <c r="D33" s="191"/>
      <c r="E33" s="191"/>
      <c r="F33" s="66"/>
      <c r="G33" s="135"/>
      <c r="H33" s="135"/>
      <c r="I33" s="135"/>
      <c r="J33" s="135"/>
      <c r="K33" s="135"/>
      <c r="L33" s="135"/>
      <c r="M33" s="135"/>
      <c r="N33" s="135"/>
      <c r="O33" s="135"/>
      <c r="P33" s="135"/>
      <c r="Q33" s="67"/>
      <c r="R33" s="135"/>
      <c r="S33" s="135"/>
      <c r="T33" s="135"/>
      <c r="U33" s="67">
        <v>3</v>
      </c>
      <c r="V33" s="55" t="s">
        <v>112</v>
      </c>
      <c r="W33" s="67" t="str">
        <f t="shared" si="0"/>
        <v>Impacto</v>
      </c>
      <c r="X33" s="56" t="s">
        <v>113</v>
      </c>
      <c r="Y33" s="56" t="s">
        <v>102</v>
      </c>
      <c r="Z33" s="60" t="str">
        <f t="shared" si="1"/>
        <v>25%</v>
      </c>
      <c r="AA33" s="56" t="s">
        <v>103</v>
      </c>
      <c r="AB33" s="56" t="s">
        <v>104</v>
      </c>
      <c r="AC33" s="56" t="s">
        <v>105</v>
      </c>
      <c r="AD33" s="58">
        <f>IFERROR(IF(AND(W32="Probabilidad",W33="Probabilidad"),(AF32-(+AF32*Z33)),IF(AND(W32="Impacto",W33="Probabilidad"),(AF31-(+AF31*Z33)),IF(W33="Impacto",AF32,""))),"")</f>
        <v>0.06</v>
      </c>
      <c r="AE33" s="69" t="str">
        <f t="shared" si="2"/>
        <v>Muy Baja</v>
      </c>
      <c r="AF33" s="68">
        <f t="shared" si="3"/>
        <v>0.06</v>
      </c>
      <c r="AG33" s="69" t="str">
        <f t="shared" si="4"/>
        <v>Moderado</v>
      </c>
      <c r="AH33" s="61">
        <f>IFERROR(IF(AND(W32="Impacto",W33="Impacto"),(AH32-(+AH32*Z33)),IF(AND(W32="Probabilidad",W33="Impacto"),(AH31-(+AH31*Z33)),IF(W33="Probabilidad",AH32,""))),"")</f>
        <v>0.60000000000000009</v>
      </c>
      <c r="AI33" s="69" t="str">
        <f t="shared" si="5"/>
        <v>Moderado</v>
      </c>
      <c r="AJ33" s="70" t="s">
        <v>114</v>
      </c>
      <c r="AK33" s="67"/>
      <c r="AL33" s="67"/>
      <c r="AM33" s="67"/>
      <c r="AN33" s="67"/>
      <c r="AO33" s="71"/>
      <c r="AP33" s="67"/>
      <c r="AQ33" s="67"/>
      <c r="AR33" s="72"/>
      <c r="AS33" s="72"/>
      <c r="AT33" s="72"/>
      <c r="AU33" s="72"/>
      <c r="AV33" s="72"/>
      <c r="AW33" s="72"/>
      <c r="AX33" s="72"/>
      <c r="AY33" s="72"/>
      <c r="AZ33" s="72"/>
      <c r="BA33" s="72"/>
      <c r="BB33" s="72"/>
      <c r="BC33" s="72"/>
      <c r="BD33" s="72"/>
      <c r="BE33" s="72"/>
      <c r="BF33" s="72"/>
      <c r="BG33" s="72"/>
      <c r="BH33" s="72"/>
      <c r="BI33" s="72"/>
      <c r="BJ33" s="72"/>
      <c r="BK33" s="72"/>
    </row>
    <row r="34" spans="1:63" ht="93.75" customHeight="1">
      <c r="A34" s="149">
        <v>3</v>
      </c>
      <c r="B34" s="134"/>
      <c r="C34" s="133" t="s">
        <v>120</v>
      </c>
      <c r="D34" s="136" t="s">
        <v>121</v>
      </c>
      <c r="E34" s="136" t="s">
        <v>122</v>
      </c>
      <c r="F34" s="190" t="s">
        <v>95</v>
      </c>
      <c r="G34" s="146" t="s">
        <v>123</v>
      </c>
      <c r="H34" s="148"/>
      <c r="I34" s="148"/>
      <c r="J34" s="148"/>
      <c r="K34" s="148"/>
      <c r="L34" s="133" t="s">
        <v>124</v>
      </c>
      <c r="M34" s="149">
        <v>2</v>
      </c>
      <c r="N34" s="150" t="str">
        <f>IF(M34&lt;=0,"",IF(M34&lt;=2,"Muy Baja",IF(M34&lt;=24,"Baja",IF(M34&lt;=500,"Media",IF(M34&lt;=5000,"Alta","Muy Alta")))))</f>
        <v>Muy Baja</v>
      </c>
      <c r="O34" s="153">
        <f>IF(N34="","",IF(N34="Muy Baja",0.2,IF(N34="Baja",0.4,IF(N34="Media",0.6,IF(N34="Alta",0.8,IF(N34="Muy Alta",1,))))))</f>
        <v>0.2</v>
      </c>
      <c r="P34" s="133" t="s">
        <v>99</v>
      </c>
      <c r="Q34" s="203" t="str">
        <f>IF(NOT(ISERROR(MATCH(P34,'[1]Tabla Impacto'!$B$220:$B$222,0))),'[1]Tabla Impacto'!$F$222&amp;"Por favor no seleccionar los criterios de impacto(Afectación Económica o presupuestal y Pérdida Reputacional)",P34)</f>
        <v xml:space="preserve">     Afectación menor a 10 SMLMV .</v>
      </c>
      <c r="R34" s="150" t="str">
        <f>IF(OR(Q34='[1]Tabla Impacto'!$C$10,Q34='[1]Tabla Impacto'!$D$10),"Leve",IF(OR(Q34='[1]Tabla Impacto'!$C$11,Q34='[1]Tabla Impacto'!$D$11),"Menor",IF(OR(Q34='[1]Tabla Impacto'!$C$12,Q34='[1]Tabla Impacto'!$D$12),"Moderado",IF(OR(Q34='[1]Tabla Impacto'!$C$13,Q34='[1]Tabla Impacto'!$D$13),"Mayor",IF(OR(Q34='[1]Tabla Impacto'!$C$14,Q34='[1]Tabla Impacto'!$D$14),"Catastrófico","")))))</f>
        <v>Leve</v>
      </c>
      <c r="S34" s="188">
        <f>IF(R34="","",IF(R34="Leve",0.2,IF(R34="Menor",0.4,IF(R34="Moderado",0.6,IF(R34="Mayor",0.8,IF(R34="Catastrófico",1,))))))</f>
        <v>0.2</v>
      </c>
      <c r="T34" s="189" t="str">
        <f>IF(OR(AND(N34="Muy Baja",R34="Leve"),AND(N34="Muy Baja",R34="Menor"),AND(N34="Baja",R34="Leve")),"Bajo",IF(OR(AND(N34="Muy baja",R34="Moderado"),AND(N34="Baja",R34="Menor"),AND(N34="Baja",R34="Moderado"),AND(N34="Media",R34="Leve"),AND(N34="Media",R34="Menor"),AND(N34="Media",R34="Moderado"),AND(N34="Alta",R34="Leve"),AND(N34="Alta",R34="Menor")),"Moderado",IF(OR(AND(N34="Muy Baja",R34="Mayor"),AND(N34="Baja",R34="Mayor"),AND(N34="Media",R34="Mayor"),AND(N34="Alta",R34="Moderado"),AND(N34="Alta",R34="Mayor"),AND(N34="Muy Alta",R34="Leve"),AND(N34="Muy Alta",R34="Menor"),AND(N34="Muy Alta",R34="Moderado"),AND(N34="Muy Alta",R34="Mayor")),"Alto",IF(OR(AND(N34="Muy Baja",R34="Catastrófico"),AND(N34="Baja",R34="Catastrófico"),AND(N34="Media",R34="Catastrófico"),AND(N34="Alta",R34="Catastrófico"),AND(N34="Muy Alta",R34="Catastrófico")),"Extremo",""))))</f>
        <v>Bajo</v>
      </c>
      <c r="U34" s="54">
        <v>1</v>
      </c>
      <c r="V34" s="55" t="s">
        <v>125</v>
      </c>
      <c r="W34" s="54" t="str">
        <f t="shared" si="0"/>
        <v>Probabilidad</v>
      </c>
      <c r="X34" s="56" t="s">
        <v>101</v>
      </c>
      <c r="Y34" s="56" t="s">
        <v>111</v>
      </c>
      <c r="Z34" s="60" t="str">
        <f t="shared" si="1"/>
        <v>50%</v>
      </c>
      <c r="AA34" s="56" t="s">
        <v>103</v>
      </c>
      <c r="AB34" s="56" t="s">
        <v>104</v>
      </c>
      <c r="AC34" s="56" t="s">
        <v>105</v>
      </c>
      <c r="AD34" s="58">
        <f>IFERROR(IF(W34="Probabilidad",(O34-(+O34*Z34)),IF(W34="Impacto",O34,"")),"")</f>
        <v>0.1</v>
      </c>
      <c r="AE34" s="59" t="str">
        <f t="shared" si="2"/>
        <v>Muy Baja</v>
      </c>
      <c r="AF34" s="60">
        <f t="shared" si="3"/>
        <v>0.1</v>
      </c>
      <c r="AG34" s="59" t="str">
        <f t="shared" si="4"/>
        <v>Leve</v>
      </c>
      <c r="AH34" s="61">
        <f>IFERROR(IF(W34="Impacto",(S34-(+S34*Z34)),IF(W34="Probabilidad",S34,"")),"")</f>
        <v>0.2</v>
      </c>
      <c r="AI34" s="62" t="str">
        <f t="shared" si="5"/>
        <v>Bajo</v>
      </c>
      <c r="AJ34" s="56" t="s">
        <v>114</v>
      </c>
      <c r="AK34" s="133"/>
      <c r="AL34" s="133"/>
      <c r="AM34" s="133"/>
      <c r="AN34" s="140"/>
      <c r="AO34" s="63"/>
      <c r="AP34" s="73"/>
      <c r="AQ34" s="64"/>
      <c r="AR34" s="2"/>
      <c r="AS34" s="2"/>
      <c r="AT34" s="2"/>
      <c r="AU34" s="2"/>
      <c r="AV34" s="2"/>
      <c r="AW34" s="2"/>
      <c r="AX34" s="2"/>
      <c r="AY34" s="2"/>
      <c r="AZ34" s="2"/>
      <c r="BA34" s="2"/>
      <c r="BB34" s="2"/>
      <c r="BC34" s="2"/>
      <c r="BD34" s="2"/>
      <c r="BE34" s="2"/>
      <c r="BF34" s="2"/>
      <c r="BG34" s="2"/>
      <c r="BH34" s="2"/>
      <c r="BI34" s="2"/>
      <c r="BJ34" s="2"/>
      <c r="BK34" s="2"/>
    </row>
    <row r="35" spans="1:63" ht="96" customHeight="1">
      <c r="A35" s="134"/>
      <c r="B35" s="134"/>
      <c r="C35" s="134"/>
      <c r="D35" s="192"/>
      <c r="E35" s="192"/>
      <c r="F35" s="134"/>
      <c r="G35" s="134"/>
      <c r="H35" s="134"/>
      <c r="I35" s="134"/>
      <c r="J35" s="134"/>
      <c r="K35" s="134"/>
      <c r="L35" s="134"/>
      <c r="M35" s="134"/>
      <c r="N35" s="134"/>
      <c r="O35" s="134"/>
      <c r="P35" s="134"/>
      <c r="Q35" s="135"/>
      <c r="R35" s="134"/>
      <c r="S35" s="134"/>
      <c r="T35" s="134"/>
      <c r="U35" s="54">
        <v>2</v>
      </c>
      <c r="V35" s="55" t="s">
        <v>126</v>
      </c>
      <c r="W35" s="54" t="str">
        <f t="shared" si="0"/>
        <v>Impacto</v>
      </c>
      <c r="X35" s="56" t="s">
        <v>113</v>
      </c>
      <c r="Y35" s="56" t="s">
        <v>102</v>
      </c>
      <c r="Z35" s="60" t="str">
        <f t="shared" si="1"/>
        <v>25%</v>
      </c>
      <c r="AA35" s="56" t="s">
        <v>103</v>
      </c>
      <c r="AB35" s="56" t="s">
        <v>104</v>
      </c>
      <c r="AC35" s="56" t="s">
        <v>105</v>
      </c>
      <c r="AD35" s="58">
        <f>IFERROR(IF(AND(W34="Probabilidad",W35="Probabilidad"),(AF34-(+AF34*Z35)),IF(W35="Probabilidad",(O34-(+O34*Z35)),IF(W35="Impacto",AF34,""))),"")</f>
        <v>0.1</v>
      </c>
      <c r="AE35" s="59" t="str">
        <f t="shared" si="2"/>
        <v>Muy Baja</v>
      </c>
      <c r="AF35" s="60">
        <f t="shared" si="3"/>
        <v>0.1</v>
      </c>
      <c r="AG35" s="59" t="str">
        <f t="shared" si="4"/>
        <v>Leve</v>
      </c>
      <c r="AH35" s="61">
        <f>IFERROR(IF(AND(W34="Impacto",W35="Impacto"),(AH34-(+AH34*Z35)),IF(W35="Impacto",(S34-(+S34*Z35)),IF(W35="Probabilidad",AH34,""))),"")</f>
        <v>0.15000000000000002</v>
      </c>
      <c r="AI35" s="62" t="str">
        <f t="shared" si="5"/>
        <v>Bajo</v>
      </c>
      <c r="AJ35" s="56" t="s">
        <v>114</v>
      </c>
      <c r="AK35" s="134"/>
      <c r="AL35" s="134"/>
      <c r="AM35" s="134"/>
      <c r="AN35" s="134"/>
      <c r="AO35" s="63"/>
      <c r="AP35" s="73"/>
      <c r="AQ35" s="64"/>
      <c r="AR35" s="2"/>
      <c r="AS35" s="2"/>
      <c r="AT35" s="2"/>
      <c r="AU35" s="2"/>
      <c r="AV35" s="2"/>
      <c r="AW35" s="2"/>
      <c r="AX35" s="2"/>
      <c r="AY35" s="2"/>
      <c r="AZ35" s="2"/>
      <c r="BA35" s="2"/>
      <c r="BB35" s="2"/>
      <c r="BC35" s="2"/>
      <c r="BD35" s="2"/>
      <c r="BE35" s="2"/>
      <c r="BF35" s="2"/>
      <c r="BG35" s="2"/>
      <c r="BH35" s="2"/>
      <c r="BI35" s="2"/>
      <c r="BJ35" s="2"/>
      <c r="BK35" s="2"/>
    </row>
    <row r="36" spans="1:63" ht="99" customHeight="1">
      <c r="A36" s="135"/>
      <c r="B36" s="135"/>
      <c r="C36" s="135"/>
      <c r="D36" s="191"/>
      <c r="E36" s="191"/>
      <c r="F36" s="135"/>
      <c r="G36" s="135"/>
      <c r="H36" s="135"/>
      <c r="I36" s="135"/>
      <c r="J36" s="135"/>
      <c r="K36" s="135"/>
      <c r="L36" s="135"/>
      <c r="M36" s="135"/>
      <c r="N36" s="135"/>
      <c r="O36" s="135"/>
      <c r="P36" s="135"/>
      <c r="Q36" s="74"/>
      <c r="R36" s="135"/>
      <c r="S36" s="135"/>
      <c r="T36" s="135"/>
      <c r="U36" s="54">
        <v>3</v>
      </c>
      <c r="V36" s="55" t="s">
        <v>127</v>
      </c>
      <c r="W36" s="54" t="str">
        <f t="shared" si="0"/>
        <v>Probabilidad</v>
      </c>
      <c r="X36" s="56" t="s">
        <v>101</v>
      </c>
      <c r="Y36" s="56" t="s">
        <v>111</v>
      </c>
      <c r="Z36" s="60" t="str">
        <f t="shared" si="1"/>
        <v>50%</v>
      </c>
      <c r="AA36" s="56" t="s">
        <v>103</v>
      </c>
      <c r="AB36" s="56" t="s">
        <v>104</v>
      </c>
      <c r="AC36" s="56" t="s">
        <v>105</v>
      </c>
      <c r="AD36" s="58">
        <f>IFERROR(IF(AND(W35="Probabilidad",W36="Probabilidad"),(AF35-(+AF35*Z36)),IF(AND(W35="Impacto",W36="Probabilidad"),(AF34-(+AF34*Z36)),IF(W36="Impacto",AF35,""))),"")</f>
        <v>0.05</v>
      </c>
      <c r="AE36" s="59" t="str">
        <f t="shared" si="2"/>
        <v>Muy Baja</v>
      </c>
      <c r="AF36" s="60">
        <f t="shared" si="3"/>
        <v>0.05</v>
      </c>
      <c r="AG36" s="59" t="str">
        <f t="shared" si="4"/>
        <v>Leve</v>
      </c>
      <c r="AH36" s="61">
        <f t="shared" ref="AH36:AH37" si="6">IFERROR(IF(AND(W35="Impacto",W36="Impacto"),(AH35-(+AH35*Z36)),IF(AND(W35="Probabilidad",W36="Impacto"),(AH34-(+AH34*Z36)),IF(W36="Probabilidad",AH35,""))),"")</f>
        <v>0.15000000000000002</v>
      </c>
      <c r="AI36" s="62" t="str">
        <f t="shared" si="5"/>
        <v>Bajo</v>
      </c>
      <c r="AJ36" s="56" t="s">
        <v>114</v>
      </c>
      <c r="AK36" s="135"/>
      <c r="AL36" s="135"/>
      <c r="AM36" s="135"/>
      <c r="AN36" s="135"/>
      <c r="AO36" s="63"/>
      <c r="AP36" s="73"/>
      <c r="AQ36" s="64"/>
      <c r="AR36" s="2"/>
      <c r="AS36" s="2"/>
      <c r="AT36" s="2"/>
      <c r="AU36" s="2"/>
      <c r="AV36" s="2"/>
      <c r="AW36" s="2"/>
      <c r="AX36" s="2"/>
      <c r="AY36" s="2"/>
      <c r="AZ36" s="2"/>
      <c r="BA36" s="2"/>
      <c r="BB36" s="2"/>
      <c r="BC36" s="2"/>
      <c r="BD36" s="2"/>
      <c r="BE36" s="2"/>
      <c r="BF36" s="2"/>
      <c r="BG36" s="2"/>
      <c r="BH36" s="2"/>
      <c r="BI36" s="2"/>
      <c r="BJ36" s="2"/>
      <c r="BK36" s="2"/>
    </row>
    <row r="37" spans="1:63" ht="151.5" customHeight="1">
      <c r="A37" s="149">
        <v>4</v>
      </c>
      <c r="B37" s="133" t="s">
        <v>128</v>
      </c>
      <c r="C37" s="133" t="s">
        <v>92</v>
      </c>
      <c r="D37" s="136" t="s">
        <v>129</v>
      </c>
      <c r="E37" s="136" t="s">
        <v>130</v>
      </c>
      <c r="F37" s="190" t="s">
        <v>95</v>
      </c>
      <c r="G37" s="215" t="s">
        <v>131</v>
      </c>
      <c r="H37" s="148" t="s">
        <v>97</v>
      </c>
      <c r="I37" s="148"/>
      <c r="J37" s="148"/>
      <c r="K37" s="148"/>
      <c r="L37" s="133" t="s">
        <v>132</v>
      </c>
      <c r="M37" s="149">
        <v>1</v>
      </c>
      <c r="N37" s="150" t="str">
        <f>IF(M37&lt;=0,"",IF(M37&lt;=2,"Muy Baja",IF(M37&lt;=24,"Baja",IF(M37&lt;=500,"Media",IF(M37&lt;=5000,"Alta","Muy Alta")))))</f>
        <v>Muy Baja</v>
      </c>
      <c r="O37" s="153">
        <f>IF(N37="","",IF(N37="Muy Baja",0.2,IF(N37="Baja",0.4,IF(N37="Media",0.6,IF(N37="Alta",0.8,IF(N37="Muy Alta",1,))))))</f>
        <v>0.2</v>
      </c>
      <c r="P37" s="133" t="s">
        <v>133</v>
      </c>
      <c r="Q37" s="201" t="str">
        <f>IF(NOT(ISERROR(MATCH(P37,'[1]Tabla Impacto'!$B$220:$B$222,0))),'[1]Tabla Impacto'!$F$222&amp;"Por favor no seleccionar los criterios de impacto(Afectación Económica o presupuestal y Pérdida Reputacional)",P37)</f>
        <v xml:space="preserve">     El riesgo afecta la imagen de la entidad internamente, de conocimiento general, nivel interno, de junta directiva y accionistas y/o de proveedores</v>
      </c>
      <c r="R37" s="150" t="str">
        <f>IF(OR(Q37='[1]Tabla Impacto'!$C$10,Q37='[1]Tabla Impacto'!$D$10),"Leve",IF(OR(Q37='[1]Tabla Impacto'!$C$11,Q37='[1]Tabla Impacto'!$D$11),"Menor",IF(OR(Q37='[1]Tabla Impacto'!$C$12,Q37='[1]Tabla Impacto'!$D$12),"Moderado",IF(OR(Q37='[1]Tabla Impacto'!$C$13,Q37='[1]Tabla Impacto'!$D$13),"Mayor",IF(OR(Q37='[1]Tabla Impacto'!$C$14,Q37='[1]Tabla Impacto'!$D$14),"Catastrófico","")))))</f>
        <v/>
      </c>
      <c r="S37" s="188" t="str">
        <f>IF(R37="","",IF(R37="Leve",0.2,IF(R37="Menor",0.4,IF(R37="Moderado",0.6,IF(R37="Mayor",0.8,IF(R37="Catastrófico",1,))))))</f>
        <v/>
      </c>
      <c r="T37" s="189" t="str">
        <f>IF(OR(AND(N37="Muy Baja",R37="Leve"),AND(N37="Muy Baja",R37="Menor"),AND(N37="Baja",R37="Leve")),"Bajo",IF(OR(AND(N37="Muy baja",R37="Moderado"),AND(N37="Baja",R37="Menor"),AND(N37="Baja",R37="Moderado"),AND(N37="Media",R37="Leve"),AND(N37="Media",R37="Menor"),AND(N37="Media",R37="Moderado"),AND(N37="Alta",R37="Leve"),AND(N37="Alta",R37="Menor")),"Moderado",IF(OR(AND(N37="Muy Baja",R37="Mayor"),AND(N37="Baja",R37="Mayor"),AND(N37="Media",R37="Mayor"),AND(N37="Alta",R37="Moderado"),AND(N37="Alta",R37="Mayor"),AND(N37="Muy Alta",R37="Leve"),AND(N37="Muy Alta",R37="Menor"),AND(N37="Muy Alta",R37="Moderado"),AND(N37="Muy Alta",R37="Mayor")),"Alto",IF(OR(AND(N37="Muy Baja",R37="Catastrófico"),AND(N37="Baja",R37="Catastrófico"),AND(N37="Media",R37="Catastrófico"),AND(N37="Alta",R37="Catastrófico"),AND(N37="Muy Alta",R37="Catastrófico")),"Extremo",""))))</f>
        <v/>
      </c>
      <c r="U37" s="54">
        <v>1</v>
      </c>
      <c r="V37" s="55" t="s">
        <v>134</v>
      </c>
      <c r="W37" s="54" t="str">
        <f t="shared" si="0"/>
        <v>Probabilidad</v>
      </c>
      <c r="X37" s="56" t="s">
        <v>101</v>
      </c>
      <c r="Y37" s="56" t="s">
        <v>102</v>
      </c>
      <c r="Z37" s="60" t="str">
        <f t="shared" si="1"/>
        <v>40%</v>
      </c>
      <c r="AA37" s="56" t="s">
        <v>103</v>
      </c>
      <c r="AB37" s="56" t="s">
        <v>104</v>
      </c>
      <c r="AC37" s="56" t="s">
        <v>105</v>
      </c>
      <c r="AD37" s="58">
        <f>IFERROR(IF(W37="Probabilidad",(O37-(+O37*Z37)),IF(W37="Impacto",O37,"")),"")</f>
        <v>0.12</v>
      </c>
      <c r="AE37" s="59" t="str">
        <f t="shared" si="2"/>
        <v>Muy Baja</v>
      </c>
      <c r="AF37" s="60">
        <f t="shared" si="3"/>
        <v>0.12</v>
      </c>
      <c r="AG37" s="59" t="str">
        <f t="shared" si="4"/>
        <v>Leve</v>
      </c>
      <c r="AH37" s="61">
        <f t="shared" si="6"/>
        <v>0.15000000000000002</v>
      </c>
      <c r="AI37" s="62" t="str">
        <f t="shared" si="5"/>
        <v>Bajo</v>
      </c>
      <c r="AJ37" s="56" t="s">
        <v>114</v>
      </c>
      <c r="AK37" s="133"/>
      <c r="AL37" s="133"/>
      <c r="AM37" s="133"/>
      <c r="AN37" s="137"/>
      <c r="AO37" s="63"/>
      <c r="AP37" s="73"/>
      <c r="AQ37" s="64"/>
      <c r="AR37" s="2"/>
      <c r="AS37" s="2"/>
      <c r="AT37" s="2"/>
      <c r="AU37" s="2"/>
      <c r="AV37" s="2"/>
      <c r="AW37" s="2"/>
      <c r="AX37" s="2"/>
      <c r="AY37" s="2"/>
      <c r="AZ37" s="2"/>
      <c r="BA37" s="2"/>
      <c r="BB37" s="2"/>
      <c r="BC37" s="2"/>
      <c r="BD37" s="2"/>
      <c r="BE37" s="2"/>
      <c r="BF37" s="2"/>
      <c r="BG37" s="2"/>
      <c r="BH37" s="2"/>
      <c r="BI37" s="2"/>
      <c r="BJ37" s="2"/>
      <c r="BK37" s="2"/>
    </row>
    <row r="38" spans="1:63" ht="148.5" customHeight="1">
      <c r="A38" s="135"/>
      <c r="B38" s="135"/>
      <c r="C38" s="135"/>
      <c r="D38" s="191"/>
      <c r="E38" s="191"/>
      <c r="F38" s="135"/>
      <c r="G38" s="135"/>
      <c r="H38" s="135"/>
      <c r="I38" s="135"/>
      <c r="J38" s="135"/>
      <c r="K38" s="135"/>
      <c r="L38" s="135"/>
      <c r="M38" s="135"/>
      <c r="N38" s="135"/>
      <c r="O38" s="135"/>
      <c r="P38" s="135"/>
      <c r="Q38" s="135"/>
      <c r="R38" s="135"/>
      <c r="S38" s="135"/>
      <c r="T38" s="135"/>
      <c r="U38" s="54">
        <v>2</v>
      </c>
      <c r="V38" s="55" t="s">
        <v>135</v>
      </c>
      <c r="W38" s="54" t="str">
        <f t="shared" si="0"/>
        <v>Probabilidad</v>
      </c>
      <c r="X38" s="56" t="s">
        <v>136</v>
      </c>
      <c r="Y38" s="56" t="s">
        <v>102</v>
      </c>
      <c r="Z38" s="60" t="str">
        <f t="shared" si="1"/>
        <v>30%</v>
      </c>
      <c r="AA38" s="56" t="s">
        <v>103</v>
      </c>
      <c r="AB38" s="56" t="s">
        <v>104</v>
      </c>
      <c r="AC38" s="56" t="s">
        <v>105</v>
      </c>
      <c r="AD38" s="58">
        <f>IFERROR(IF(AND(W37="Probabilidad",W38="Probabilidad"),(AF37-(+AF37*Z38)),IF(W38="Probabilidad",(O37-(+O37*Z38)),IF(W38="Impacto",AF37,""))),"")</f>
        <v>8.3999999999999991E-2</v>
      </c>
      <c r="AE38" s="59" t="str">
        <f t="shared" si="2"/>
        <v>Muy Baja</v>
      </c>
      <c r="AF38" s="60">
        <f t="shared" si="3"/>
        <v>8.3999999999999991E-2</v>
      </c>
      <c r="AG38" s="59" t="str">
        <f t="shared" si="4"/>
        <v>Leve</v>
      </c>
      <c r="AH38" s="61">
        <f>IFERROR(IF(AND(W37="Impacto",W38="Impacto"),(AH37-(+AH37*Z38)),IF(W38="Impacto",(S37-(+S37*Z38)),IF(W38="Probabilidad",AH37,""))),"")</f>
        <v>0.15000000000000002</v>
      </c>
      <c r="AI38" s="62" t="str">
        <f t="shared" si="5"/>
        <v>Bajo</v>
      </c>
      <c r="AJ38" s="56" t="s">
        <v>114</v>
      </c>
      <c r="AK38" s="135"/>
      <c r="AL38" s="135"/>
      <c r="AM38" s="135"/>
      <c r="AN38" s="135"/>
      <c r="AO38" s="63"/>
      <c r="AP38" s="73"/>
      <c r="AQ38" s="64"/>
      <c r="AR38" s="2"/>
      <c r="AS38" s="2"/>
      <c r="AT38" s="2"/>
      <c r="AU38" s="2"/>
      <c r="AV38" s="2"/>
      <c r="AW38" s="2"/>
      <c r="AX38" s="2"/>
      <c r="AY38" s="2"/>
      <c r="AZ38" s="2"/>
      <c r="BA38" s="2"/>
      <c r="BB38" s="2"/>
      <c r="BC38" s="2"/>
      <c r="BD38" s="2"/>
      <c r="BE38" s="2"/>
      <c r="BF38" s="2"/>
      <c r="BG38" s="2"/>
      <c r="BH38" s="2"/>
      <c r="BI38" s="2"/>
      <c r="BJ38" s="2"/>
      <c r="BK38" s="2"/>
    </row>
    <row r="39" spans="1:63" ht="123" customHeight="1">
      <c r="A39" s="149">
        <v>5</v>
      </c>
      <c r="B39" s="190" t="s">
        <v>137</v>
      </c>
      <c r="C39" s="133" t="s">
        <v>92</v>
      </c>
      <c r="D39" s="136" t="s">
        <v>138</v>
      </c>
      <c r="E39" s="136" t="s">
        <v>139</v>
      </c>
      <c r="F39" s="190" t="s">
        <v>95</v>
      </c>
      <c r="G39" s="146" t="s">
        <v>140</v>
      </c>
      <c r="H39" s="148" t="s">
        <v>97</v>
      </c>
      <c r="I39" s="148"/>
      <c r="J39" s="148"/>
      <c r="K39" s="148"/>
      <c r="L39" s="133" t="s">
        <v>141</v>
      </c>
      <c r="M39" s="149">
        <v>800</v>
      </c>
      <c r="N39" s="150" t="str">
        <f>IF(M39&lt;=0,"",IF(M39&lt;=2,"Muy Baja",IF(M39&lt;=24,"Baja",IF(M39&lt;=500,"Media",IF(M39&lt;=5000,"Alta","Muy Alta")))))</f>
        <v>Alta</v>
      </c>
      <c r="O39" s="153">
        <f>IF(N39="","",IF(N39="Muy Baja",0.2,IF(N39="Baja",0.4,IF(N39="Media",0.6,IF(N39="Alta",0.8,IF(N39="Muy Alta",1,))))))</f>
        <v>0.8</v>
      </c>
      <c r="P39" s="133" t="s">
        <v>142</v>
      </c>
      <c r="Q39" s="218" t="str">
        <f>IF(NOT(ISERROR(MATCH(P39,'[1]Tabla Impacto'!$B$220:$B$222,0))),'[1]Tabla Impacto'!$F$222&amp;"Por favor no seleccionar los criterios de impacto(Afectación Económica o presupuestal y Pérdida Reputacional)",P39)</f>
        <v xml:space="preserve">     El riesgo afecta la imagen de de la entidad con efecto publicitario sostenido a nivel de sector administrativo, nivel departamental o municipal</v>
      </c>
      <c r="R39" s="150" t="str">
        <f>IF(OR(Q39='[1]Tabla Impacto'!$C$10,Q39='[1]Tabla Impacto'!$D$10),"Leve",IF(OR(Q39='[1]Tabla Impacto'!$C$11,Q39='[1]Tabla Impacto'!$D$11),"Menor",IF(OR(Q39='[1]Tabla Impacto'!$C$12,Q39='[1]Tabla Impacto'!$D$12),"Moderado",IF(OR(Q39='[1]Tabla Impacto'!$C$13,Q39='[1]Tabla Impacto'!$D$13),"Mayor",IF(OR(Q39='[1]Tabla Impacto'!$C$14,Q39='[1]Tabla Impacto'!$D$14),"Catastrófico","")))))</f>
        <v>Mayor</v>
      </c>
      <c r="S39" s="188">
        <f>IF(R39="","",IF(R39="Leve",0.2,IF(R39="Menor",0.4,IF(R39="Moderado",0.6,IF(R39="Mayor",0.8,IF(R39="Catastrófico",1,))))))</f>
        <v>0.8</v>
      </c>
      <c r="T39" s="189" t="str">
        <f>IF(OR(AND(N39="Muy Baja",R39="Leve"),AND(N39="Muy Baja",R39="Menor"),AND(N39="Baja",R39="Leve")),"Bajo",IF(OR(AND(N39="Muy baja",R39="Moderado"),AND(N39="Baja",R39="Menor"),AND(N39="Baja",R39="Moderado"),AND(N39="Media",R39="Leve"),AND(N39="Media",R39="Menor"),AND(N39="Media",R39="Moderado"),AND(N39="Alta",R39="Leve"),AND(N39="Alta",R39="Menor")),"Moderado",IF(OR(AND(N39="Muy Baja",R39="Mayor"),AND(N39="Baja",R39="Mayor"),AND(N39="Media",R39="Mayor"),AND(N39="Alta",R39="Moderado"),AND(N39="Alta",R39="Mayor"),AND(N39="Muy Alta",R39="Leve"),AND(N39="Muy Alta",R39="Menor"),AND(N39="Muy Alta",R39="Moderado"),AND(N39="Muy Alta",R39="Mayor")),"Alto",IF(OR(AND(N39="Muy Baja",R39="Catastrófico"),AND(N39="Baja",R39="Catastrófico"),AND(N39="Media",R39="Catastrófico"),AND(N39="Alta",R39="Catastrófico"),AND(N39="Muy Alta",R39="Catastrófico")),"Extremo",""))))</f>
        <v>Alto</v>
      </c>
      <c r="U39" s="54">
        <v>1</v>
      </c>
      <c r="V39" s="55" t="s">
        <v>143</v>
      </c>
      <c r="W39" s="54" t="str">
        <f t="shared" si="0"/>
        <v>Probabilidad</v>
      </c>
      <c r="X39" s="56" t="s">
        <v>101</v>
      </c>
      <c r="Y39" s="56" t="s">
        <v>102</v>
      </c>
      <c r="Z39" s="60" t="str">
        <f t="shared" si="1"/>
        <v>40%</v>
      </c>
      <c r="AA39" s="56" t="s">
        <v>103</v>
      </c>
      <c r="AB39" s="56" t="s">
        <v>104</v>
      </c>
      <c r="AC39" s="56" t="s">
        <v>105</v>
      </c>
      <c r="AD39" s="58">
        <f>IFERROR(IF(W39="Probabilidad",(O39-(+O39*Z39)),IF(W39="Impacto",O39,"")),"")</f>
        <v>0.48</v>
      </c>
      <c r="AE39" s="59" t="str">
        <f t="shared" si="2"/>
        <v>Media</v>
      </c>
      <c r="AF39" s="60">
        <f t="shared" si="3"/>
        <v>0.48</v>
      </c>
      <c r="AG39" s="59" t="str">
        <f t="shared" si="4"/>
        <v>Mayor</v>
      </c>
      <c r="AH39" s="61">
        <f>IFERROR(IF(W39="Impacto",(S39-(+S39*Z39)),IF(W39="Probabilidad",S39,"")),"")</f>
        <v>0.8</v>
      </c>
      <c r="AI39" s="62" t="str">
        <f t="shared" si="5"/>
        <v>Alto</v>
      </c>
      <c r="AJ39" s="56" t="s">
        <v>106</v>
      </c>
      <c r="AK39" s="133"/>
      <c r="AL39" s="136" t="s">
        <v>144</v>
      </c>
      <c r="AM39" s="133" t="s">
        <v>145</v>
      </c>
      <c r="AN39" s="133" t="s">
        <v>146</v>
      </c>
      <c r="AO39" s="63"/>
      <c r="AP39" s="73"/>
      <c r="AQ39" s="64"/>
      <c r="AR39" s="2"/>
      <c r="AS39" s="2"/>
      <c r="AT39" s="2"/>
      <c r="AU39" s="2"/>
      <c r="AV39" s="2"/>
      <c r="AW39" s="2"/>
      <c r="AX39" s="2"/>
      <c r="AY39" s="2"/>
      <c r="AZ39" s="2"/>
      <c r="BA39" s="2"/>
      <c r="BB39" s="2"/>
      <c r="BC39" s="2"/>
      <c r="BD39" s="2"/>
      <c r="BE39" s="2"/>
      <c r="BF39" s="2"/>
      <c r="BG39" s="2"/>
      <c r="BH39" s="2"/>
      <c r="BI39" s="2"/>
      <c r="BJ39" s="2"/>
      <c r="BK39" s="2"/>
    </row>
    <row r="40" spans="1:63" ht="151.5" customHeight="1">
      <c r="A40" s="134"/>
      <c r="B40" s="134"/>
      <c r="C40" s="134"/>
      <c r="D40" s="192"/>
      <c r="E40" s="192"/>
      <c r="F40" s="134"/>
      <c r="G40" s="134"/>
      <c r="H40" s="134"/>
      <c r="I40" s="134"/>
      <c r="J40" s="134"/>
      <c r="K40" s="134"/>
      <c r="L40" s="134"/>
      <c r="M40" s="134"/>
      <c r="N40" s="134"/>
      <c r="O40" s="134"/>
      <c r="P40" s="134"/>
      <c r="Q40" s="134"/>
      <c r="R40" s="134"/>
      <c r="S40" s="134"/>
      <c r="T40" s="134"/>
      <c r="U40" s="54">
        <v>2</v>
      </c>
      <c r="V40" s="55" t="s">
        <v>147</v>
      </c>
      <c r="W40" s="54" t="str">
        <f t="shared" si="0"/>
        <v>Probabilidad</v>
      </c>
      <c r="X40" s="56" t="s">
        <v>101</v>
      </c>
      <c r="Y40" s="56" t="s">
        <v>102</v>
      </c>
      <c r="Z40" s="60" t="str">
        <f t="shared" si="1"/>
        <v>40%</v>
      </c>
      <c r="AA40" s="56" t="s">
        <v>103</v>
      </c>
      <c r="AB40" s="56" t="s">
        <v>104</v>
      </c>
      <c r="AC40" s="56" t="s">
        <v>105</v>
      </c>
      <c r="AD40" s="58">
        <f>IFERROR(IF(AND(W38="Probabilidad",W40="Probabilidad"),(AF38-(+AF38*Z40)),IF(W40="Probabilidad",(O38-(+O38*Z40)),IF(W40="Impacto",AF38,""))),"")</f>
        <v>5.0399999999999993E-2</v>
      </c>
      <c r="AE40" s="59" t="str">
        <f t="shared" si="2"/>
        <v>Muy Baja</v>
      </c>
      <c r="AF40" s="60">
        <f t="shared" si="3"/>
        <v>5.0399999999999993E-2</v>
      </c>
      <c r="AG40" s="59" t="str">
        <f t="shared" si="4"/>
        <v>Mayor</v>
      </c>
      <c r="AH40" s="61">
        <f>IFERROR(IF(AND(W39="Impacto",W40="Impacto"),(AH39-(+AH39*Z40)),IF(W40="Impacto",(S39-(+S39*Z40)),IF(W40="Probabilidad",AH39,""))),"")</f>
        <v>0.8</v>
      </c>
      <c r="AI40" s="62" t="str">
        <f t="shared" si="5"/>
        <v>Alto</v>
      </c>
      <c r="AJ40" s="56" t="s">
        <v>106</v>
      </c>
      <c r="AK40" s="134"/>
      <c r="AL40" s="134"/>
      <c r="AM40" s="134"/>
      <c r="AN40" s="134"/>
      <c r="AO40" s="63"/>
      <c r="AP40" s="73"/>
      <c r="AQ40" s="64"/>
      <c r="AR40" s="2"/>
      <c r="AS40" s="2"/>
      <c r="AT40" s="2"/>
      <c r="AU40" s="2"/>
      <c r="AV40" s="2"/>
      <c r="AW40" s="2"/>
      <c r="AX40" s="2"/>
      <c r="AY40" s="2"/>
      <c r="AZ40" s="2"/>
      <c r="BA40" s="2"/>
      <c r="BB40" s="2"/>
      <c r="BC40" s="2"/>
      <c r="BD40" s="2"/>
      <c r="BE40" s="2"/>
      <c r="BF40" s="2"/>
      <c r="BG40" s="2"/>
      <c r="BH40" s="2"/>
      <c r="BI40" s="2"/>
      <c r="BJ40" s="2"/>
      <c r="BK40" s="2"/>
    </row>
    <row r="41" spans="1:63" ht="120.75" customHeight="1">
      <c r="A41" s="135"/>
      <c r="B41" s="134"/>
      <c r="C41" s="135"/>
      <c r="D41" s="191"/>
      <c r="E41" s="191"/>
      <c r="F41" s="135"/>
      <c r="G41" s="135"/>
      <c r="H41" s="135"/>
      <c r="I41" s="135"/>
      <c r="J41" s="135"/>
      <c r="K41" s="135"/>
      <c r="L41" s="135"/>
      <c r="M41" s="135"/>
      <c r="N41" s="135"/>
      <c r="O41" s="135"/>
      <c r="P41" s="135"/>
      <c r="Q41" s="135"/>
      <c r="R41" s="135"/>
      <c r="S41" s="135"/>
      <c r="T41" s="135"/>
      <c r="U41" s="54">
        <v>3</v>
      </c>
      <c r="V41" s="55" t="s">
        <v>148</v>
      </c>
      <c r="W41" s="54" t="str">
        <f t="shared" si="0"/>
        <v>Probabilidad</v>
      </c>
      <c r="X41" s="56" t="s">
        <v>136</v>
      </c>
      <c r="Y41" s="56" t="s">
        <v>102</v>
      </c>
      <c r="Z41" s="60" t="str">
        <f t="shared" si="1"/>
        <v>30%</v>
      </c>
      <c r="AA41" s="56" t="s">
        <v>103</v>
      </c>
      <c r="AB41" s="56" t="s">
        <v>104</v>
      </c>
      <c r="AC41" s="56" t="s">
        <v>105</v>
      </c>
      <c r="AD41" s="58">
        <f>IFERROR(IF(AND(W40="Probabilidad",W41="Probabilidad"),(AF40-(+AF40*Z41)),IF(AND(W40="Impacto",W41="Probabilidad"),(AF39-(+AF39*Z41)),IF(W41="Impacto",AF40,""))),"")</f>
        <v>3.5279999999999992E-2</v>
      </c>
      <c r="AE41" s="59" t="str">
        <f t="shared" si="2"/>
        <v>Muy Baja</v>
      </c>
      <c r="AF41" s="60">
        <f t="shared" si="3"/>
        <v>3.5279999999999992E-2</v>
      </c>
      <c r="AG41" s="59" t="str">
        <f t="shared" si="4"/>
        <v>Mayor</v>
      </c>
      <c r="AH41" s="61">
        <f>IFERROR(IF(AND(W40="Impacto",W41="Impacto"),(AH40-(+AH40*Z41)),IF(AND(W40="Probabilidad",W41="Impacto"),(AH39-(+AH39*Z41)),IF(W41="Probabilidad",AH40,""))),"")</f>
        <v>0.8</v>
      </c>
      <c r="AI41" s="62" t="str">
        <f t="shared" si="5"/>
        <v>Alto</v>
      </c>
      <c r="AJ41" s="56" t="s">
        <v>106</v>
      </c>
      <c r="AK41" s="135"/>
      <c r="AL41" s="135"/>
      <c r="AM41" s="135"/>
      <c r="AN41" s="135"/>
      <c r="AO41" s="63"/>
      <c r="AP41" s="73"/>
      <c r="AQ41" s="64"/>
      <c r="AR41" s="2"/>
      <c r="AS41" s="2"/>
      <c r="AT41" s="2"/>
      <c r="AU41" s="2"/>
      <c r="AV41" s="2"/>
      <c r="AW41" s="2"/>
      <c r="AX41" s="2"/>
      <c r="AY41" s="2"/>
      <c r="AZ41" s="2"/>
      <c r="BA41" s="2"/>
      <c r="BB41" s="2"/>
      <c r="BC41" s="2"/>
      <c r="BD41" s="2"/>
      <c r="BE41" s="2"/>
      <c r="BF41" s="2"/>
      <c r="BG41" s="2"/>
      <c r="BH41" s="2"/>
      <c r="BI41" s="2"/>
      <c r="BJ41" s="2"/>
      <c r="BK41" s="2"/>
    </row>
    <row r="42" spans="1:63" ht="112.5" hidden="1" customHeight="1">
      <c r="A42" s="211">
        <v>5</v>
      </c>
      <c r="B42" s="212" t="s">
        <v>137</v>
      </c>
      <c r="C42" s="142" t="s">
        <v>92</v>
      </c>
      <c r="D42" s="142" t="s">
        <v>149</v>
      </c>
      <c r="E42" s="142" t="s">
        <v>150</v>
      </c>
      <c r="F42" s="142" t="s">
        <v>95</v>
      </c>
      <c r="G42" s="142" t="s">
        <v>151</v>
      </c>
      <c r="H42" s="142" t="s">
        <v>97</v>
      </c>
      <c r="I42" s="142"/>
      <c r="J42" s="142"/>
      <c r="K42" s="142" t="s">
        <v>97</v>
      </c>
      <c r="L42" s="142" t="s">
        <v>141</v>
      </c>
      <c r="M42" s="214">
        <v>12</v>
      </c>
      <c r="N42" s="216" t="str">
        <f>IF(M42&lt;=0,"",IF(M42&lt;=2,"Muy Baja",IF(M42&lt;=24,"Baja",IF(M42&lt;=500,"Media",IF(M42&lt;=5000,"Alta","Muy Alta")))))</f>
        <v>Baja</v>
      </c>
      <c r="O42" s="141">
        <f>IF(N42="","",IF(N42="Muy Baja",0.2,IF(N42="Baja",0.4,IF(N42="Media",0.6,IF(N42="Alta",0.8,IF(N42="Muy Alta",1,))))))</f>
        <v>0.4</v>
      </c>
      <c r="P42" s="142" t="s">
        <v>152</v>
      </c>
      <c r="Q42" s="209" t="str">
        <f>IF(NOT(ISERROR(MATCH(P42,'[1]Tabla Impacto'!$B$220:$B$222,0))),'[1]Tabla Impacto'!$F$222&amp;"Por favor no seleccionar los criterios de impacto(Afectación Económica o presupuestal y Pérdida Reputacional)",P42)</f>
        <v xml:space="preserve">     El riesgo afecta la imagen de alguna área de la organización</v>
      </c>
      <c r="R42" s="216" t="str">
        <f>IF(OR(Q42='[1]Tabla Impacto'!$C$10,Q42='[1]Tabla Impacto'!$D$10),"Leve",IF(OR(Q42='[1]Tabla Impacto'!$C$11,Q42='[1]Tabla Impacto'!$D$11),"Menor",IF(OR(Q42='[1]Tabla Impacto'!$C$12,Q42='[1]Tabla Impacto'!$D$12),"Moderado",IF(OR(Q42='[1]Tabla Impacto'!$C$13,Q42='[1]Tabla Impacto'!$D$13),"Mayor",IF(OR(Q42='[1]Tabla Impacto'!$C$14,Q42='[1]Tabla Impacto'!$D$14),"Catastrófico","")))))</f>
        <v>Leve</v>
      </c>
      <c r="S42" s="217">
        <f>IF(R42="","",IF(R42="Leve",0.2,IF(R42="Menor",0.4,IF(R42="Moderado",0.6,IF(R42="Mayor",0.8,IF(R42="Catastrófico",1,))))))</f>
        <v>0.2</v>
      </c>
      <c r="T42" s="210" t="str">
        <f>IF(OR(AND(N42="Muy Baja",R42="Leve"),AND(N42="Muy Baja",R42="Menor"),AND(N42="Baja",R42="Leve")),"Bajo",IF(OR(AND(N42="Muy baja",R42="Moderado"),AND(N42="Baja",R42="Menor"),AND(N42="Baja",R42="Moderado"),AND(N42="Media",R42="Leve"),AND(N42="Media",R42="Menor"),AND(N42="Media",R42="Moderado"),AND(N42="Alta",R42="Leve"),AND(N42="Alta",R42="Menor")),"Moderado",IF(OR(AND(N42="Muy Baja",R42="Mayor"),AND(N42="Baja",R42="Mayor"),AND(N42="Media",R42="Mayor"),AND(N42="Alta",R42="Moderado"),AND(N42="Alta",R42="Mayor"),AND(N42="Muy Alta",R42="Leve"),AND(N42="Muy Alta",R42="Menor"),AND(N42="Muy Alta",R42="Moderado"),AND(N42="Muy Alta",R42="Mayor")),"Alto",IF(OR(AND(N42="Muy Baja",R42="Catastrófico"),AND(N42="Baja",R42="Catastrófico"),AND(N42="Media",R42="Catastrófico"),AND(N42="Alta",R42="Catastrófico"),AND(N42="Muy Alta",R42="Catastrófico")),"Extremo",""))))</f>
        <v>Bajo</v>
      </c>
      <c r="U42" s="76">
        <v>1</v>
      </c>
      <c r="V42" s="77" t="s">
        <v>153</v>
      </c>
      <c r="W42" s="76" t="str">
        <f t="shared" si="0"/>
        <v>Probabilidad</v>
      </c>
      <c r="X42" s="78" t="s">
        <v>101</v>
      </c>
      <c r="Y42" s="78" t="s">
        <v>102</v>
      </c>
      <c r="Z42" s="79" t="str">
        <f t="shared" si="1"/>
        <v>40%</v>
      </c>
      <c r="AA42" s="78" t="s">
        <v>103</v>
      </c>
      <c r="AB42" s="78" t="s">
        <v>104</v>
      </c>
      <c r="AC42" s="78" t="s">
        <v>105</v>
      </c>
      <c r="AD42" s="80">
        <f>IFERROR(IF(W42="Probabilidad",(O42-(+O42*Z42)),IF(W42="Impacto",O42,"")),"")</f>
        <v>0.24</v>
      </c>
      <c r="AE42" s="81" t="str">
        <f t="shared" si="2"/>
        <v>Baja</v>
      </c>
      <c r="AF42" s="79">
        <f t="shared" si="3"/>
        <v>0.24</v>
      </c>
      <c r="AG42" s="81" t="str">
        <f t="shared" si="4"/>
        <v>Leve</v>
      </c>
      <c r="AH42" s="79">
        <f>IFERROR(IF(W42="Impacto",(S42-(+S42*Z42)),IF(W42="Probabilidad",S42,"")),"")</f>
        <v>0.2</v>
      </c>
      <c r="AI42" s="82" t="str">
        <f t="shared" si="5"/>
        <v>Bajo</v>
      </c>
      <c r="AJ42" s="78" t="s">
        <v>114</v>
      </c>
      <c r="AK42" s="143" t="s">
        <v>154</v>
      </c>
      <c r="AL42" s="142"/>
      <c r="AM42" s="142"/>
      <c r="AN42" s="144"/>
      <c r="AO42" s="83"/>
      <c r="AP42" s="84"/>
      <c r="AQ42" s="85"/>
      <c r="AR42" s="86"/>
      <c r="AS42" s="86"/>
      <c r="AT42" s="86"/>
      <c r="AU42" s="86"/>
      <c r="AV42" s="86"/>
      <c r="AW42" s="86"/>
      <c r="AX42" s="86"/>
      <c r="AY42" s="86"/>
      <c r="AZ42" s="86"/>
      <c r="BA42" s="86"/>
      <c r="BB42" s="86"/>
      <c r="BC42" s="86"/>
      <c r="BD42" s="86"/>
      <c r="BE42" s="86"/>
      <c r="BF42" s="86"/>
      <c r="BG42" s="86"/>
      <c r="BH42" s="86"/>
      <c r="BI42" s="86"/>
      <c r="BJ42" s="86"/>
      <c r="BK42" s="86"/>
    </row>
    <row r="43" spans="1:63" ht="126.75" hidden="1" customHeight="1">
      <c r="A43" s="135"/>
      <c r="B43" s="213"/>
      <c r="C43" s="135"/>
      <c r="D43" s="135"/>
      <c r="E43" s="135"/>
      <c r="F43" s="135"/>
      <c r="G43" s="135"/>
      <c r="H43" s="135"/>
      <c r="I43" s="135"/>
      <c r="J43" s="135"/>
      <c r="K43" s="135"/>
      <c r="L43" s="135"/>
      <c r="M43" s="135"/>
      <c r="N43" s="135"/>
      <c r="O43" s="135"/>
      <c r="P43" s="135"/>
      <c r="Q43" s="135"/>
      <c r="R43" s="135"/>
      <c r="S43" s="135"/>
      <c r="T43" s="135"/>
      <c r="U43" s="76">
        <v>2</v>
      </c>
      <c r="V43" s="77" t="s">
        <v>155</v>
      </c>
      <c r="W43" s="76" t="str">
        <f t="shared" si="0"/>
        <v>Probabilidad</v>
      </c>
      <c r="X43" s="78" t="s">
        <v>101</v>
      </c>
      <c r="Y43" s="78" t="s">
        <v>102</v>
      </c>
      <c r="Z43" s="79" t="str">
        <f t="shared" si="1"/>
        <v>40%</v>
      </c>
      <c r="AA43" s="78" t="s">
        <v>103</v>
      </c>
      <c r="AB43" s="78" t="s">
        <v>104</v>
      </c>
      <c r="AC43" s="78" t="s">
        <v>105</v>
      </c>
      <c r="AD43" s="80">
        <f>IFERROR(IF(AND(W42="Probabilidad",W43="Probabilidad"),(AF42-(+AF42*Z43)),IF(W43="Probabilidad",(O42-(+O42*Z43)),IF(W43="Impacto",AF42,""))),"")</f>
        <v>0.14399999999999999</v>
      </c>
      <c r="AE43" s="81" t="str">
        <f t="shared" si="2"/>
        <v>Muy Baja</v>
      </c>
      <c r="AF43" s="79">
        <f t="shared" si="3"/>
        <v>0.14399999999999999</v>
      </c>
      <c r="AG43" s="81" t="str">
        <f t="shared" si="4"/>
        <v>Leve</v>
      </c>
      <c r="AH43" s="79">
        <f>IFERROR(IF(AND(W42="Impacto",W43="Impacto"),(AH42-(+AH42*Z43)),IF(W43="Impacto",(S42-(+S42*Z43)),IF(W43="Probabilidad",AH42,""))),"")</f>
        <v>0.2</v>
      </c>
      <c r="AI43" s="82" t="str">
        <f t="shared" si="5"/>
        <v>Bajo</v>
      </c>
      <c r="AJ43" s="78" t="s">
        <v>114</v>
      </c>
      <c r="AK43" s="135"/>
      <c r="AL43" s="135"/>
      <c r="AM43" s="135"/>
      <c r="AN43" s="135"/>
      <c r="AO43" s="83"/>
      <c r="AP43" s="84"/>
      <c r="AQ43" s="85"/>
      <c r="AR43" s="86"/>
      <c r="AS43" s="86"/>
      <c r="AT43" s="86"/>
      <c r="AU43" s="86"/>
      <c r="AV43" s="86"/>
      <c r="AW43" s="86"/>
      <c r="AX43" s="86"/>
      <c r="AY43" s="86"/>
      <c r="AZ43" s="86"/>
      <c r="BA43" s="86"/>
      <c r="BB43" s="86"/>
      <c r="BC43" s="86"/>
      <c r="BD43" s="86"/>
      <c r="BE43" s="86"/>
      <c r="BF43" s="86"/>
      <c r="BG43" s="86"/>
      <c r="BH43" s="86"/>
      <c r="BI43" s="86"/>
      <c r="BJ43" s="86"/>
      <c r="BK43" s="86"/>
    </row>
    <row r="44" spans="1:63" ht="171">
      <c r="A44" s="149">
        <v>6</v>
      </c>
      <c r="B44" s="190" t="s">
        <v>156</v>
      </c>
      <c r="C44" s="133" t="s">
        <v>92</v>
      </c>
      <c r="D44" s="208" t="s">
        <v>157</v>
      </c>
      <c r="E44" s="208" t="s">
        <v>158</v>
      </c>
      <c r="F44" s="190" t="s">
        <v>95</v>
      </c>
      <c r="G44" s="147" t="s">
        <v>159</v>
      </c>
      <c r="H44" s="148" t="s">
        <v>97</v>
      </c>
      <c r="I44" s="148"/>
      <c r="J44" s="148"/>
      <c r="K44" s="148"/>
      <c r="L44" s="133" t="s">
        <v>160</v>
      </c>
      <c r="M44" s="149">
        <v>24</v>
      </c>
      <c r="N44" s="150" t="str">
        <f>IF(M44&lt;=0,"",IF(M44&lt;=2,"Muy Baja",IF(M44&lt;=24,"Baja",IF(M44&lt;=500,"Media",IF(M44&lt;=5000,"Alta","Muy Alta")))))</f>
        <v>Baja</v>
      </c>
      <c r="O44" s="153">
        <f>IF(N44="","",IF(N44="Muy Baja",0.2,IF(N44="Baja",0.4,IF(N44="Media",0.6,IF(N44="Alta",0.8,IF(N44="Muy Alta",1,))))))</f>
        <v>0.4</v>
      </c>
      <c r="P44" s="133" t="s">
        <v>161</v>
      </c>
      <c r="Q44" s="201" t="str">
        <f>IF(NOT(ISERROR(MATCH(P44,'[1]Tabla Impacto'!$B$220:$B$222,0))),'[1]Tabla Impacto'!$F$222&amp;"Por favor no seleccionar los criterios de impacto(Afectación Económica o presupuestal y Pérdida Reputacional)",P44)</f>
        <v xml:space="preserve">     El riesgo afecta la imagen de la entidad con algunos usuarios de relevancia frente al logro de los objetivos</v>
      </c>
      <c r="R44" s="150" t="str">
        <f>IF(OR(Q44='[1]Tabla Impacto'!$C$10,Q44='[1]Tabla Impacto'!$D$10),"Leve",IF(OR(Q44='[1]Tabla Impacto'!$C$11,Q44='[1]Tabla Impacto'!$D$11),"Menor",IF(OR(Q44='[1]Tabla Impacto'!$C$12,Q44='[1]Tabla Impacto'!$D$12),"Moderado",IF(OR(Q44='[1]Tabla Impacto'!$C$13,Q44='[1]Tabla Impacto'!$D$13),"Mayor",IF(OR(Q44='[1]Tabla Impacto'!$C$14,Q44='[1]Tabla Impacto'!$D$14),"Catastrófico","")))))</f>
        <v>Moderado</v>
      </c>
      <c r="S44" s="188">
        <f>IF(R44="","",IF(R44="Leve",0.2,IF(R44="Menor",0.4,IF(R44="Moderado",0.6,IF(R44="Mayor",0.8,IF(R44="Catastrófico",1,))))))</f>
        <v>0.6</v>
      </c>
      <c r="T44" s="189" t="str">
        <f>IF(OR(AND(N44="Muy Baja",R44="Leve"),AND(N44="Muy Baja",R44="Menor"),AND(N44="Baja",R44="Leve")),"Bajo",IF(OR(AND(N44="Muy baja",R44="Moderado"),AND(N44="Baja",R44="Menor"),AND(N44="Baja",R44="Moderado"),AND(N44="Media",R44="Leve"),AND(N44="Media",R44="Menor"),AND(N44="Media",R44="Moderado"),AND(N44="Alta",R44="Leve"),AND(N44="Alta",R44="Menor")),"Moderado",IF(OR(AND(N44="Muy Baja",R44="Mayor"),AND(N44="Baja",R44="Mayor"),AND(N44="Media",R44="Mayor"),AND(N44="Alta",R44="Moderado"),AND(N44="Alta",R44="Mayor"),AND(N44="Muy Alta",R44="Leve"),AND(N44="Muy Alta",R44="Menor"),AND(N44="Muy Alta",R44="Moderado"),AND(N44="Muy Alta",R44="Mayor")),"Alto",IF(OR(AND(N44="Muy Baja",R44="Catastrófico"),AND(N44="Baja",R44="Catastrófico"),AND(N44="Media",R44="Catastrófico"),AND(N44="Alta",R44="Catastrófico"),AND(N44="Muy Alta",R44="Catastrófico")),"Extremo",""))))</f>
        <v>Moderado</v>
      </c>
      <c r="U44" s="54">
        <v>1</v>
      </c>
      <c r="V44" s="87" t="s">
        <v>162</v>
      </c>
      <c r="W44" s="54" t="str">
        <f t="shared" si="0"/>
        <v>Probabilidad</v>
      </c>
      <c r="X44" s="56" t="s">
        <v>101</v>
      </c>
      <c r="Y44" s="56" t="s">
        <v>102</v>
      </c>
      <c r="Z44" s="60" t="str">
        <f t="shared" si="1"/>
        <v>40%</v>
      </c>
      <c r="AA44" s="56" t="s">
        <v>103</v>
      </c>
      <c r="AB44" s="56" t="s">
        <v>104</v>
      </c>
      <c r="AC44" s="56" t="s">
        <v>105</v>
      </c>
      <c r="AD44" s="58">
        <f>IFERROR(IF(W44="Probabilidad",(O44-(+O44*Z44)),IF(W44="Impacto",O44,"")),"")</f>
        <v>0.24</v>
      </c>
      <c r="AE44" s="59" t="str">
        <f t="shared" si="2"/>
        <v>Baja</v>
      </c>
      <c r="AF44" s="60">
        <f t="shared" si="3"/>
        <v>0.24</v>
      </c>
      <c r="AG44" s="59" t="str">
        <f t="shared" si="4"/>
        <v>Moderado</v>
      </c>
      <c r="AH44" s="61">
        <f>IFERROR(IF(W44="Impacto",(S44-(+S44*Z44)),IF(W44="Probabilidad",S44,"")),"")</f>
        <v>0.6</v>
      </c>
      <c r="AI44" s="62" t="str">
        <f t="shared" si="5"/>
        <v>Moderado</v>
      </c>
      <c r="AJ44" s="145" t="s">
        <v>106</v>
      </c>
      <c r="AK44" s="133"/>
      <c r="AL44" s="136" t="s">
        <v>163</v>
      </c>
      <c r="AM44" s="133" t="s">
        <v>164</v>
      </c>
      <c r="AN44" s="133" t="s">
        <v>165</v>
      </c>
      <c r="AO44" s="63"/>
      <c r="AP44" s="73"/>
      <c r="AQ44" s="64"/>
      <c r="AR44" s="2"/>
      <c r="AS44" s="2"/>
      <c r="AT44" s="2"/>
      <c r="AU44" s="2"/>
      <c r="AV44" s="2"/>
      <c r="AW44" s="2"/>
      <c r="AX44" s="2"/>
      <c r="AY44" s="2"/>
      <c r="AZ44" s="2"/>
      <c r="BA44" s="2"/>
      <c r="BB44" s="2"/>
      <c r="BC44" s="2"/>
      <c r="BD44" s="2"/>
      <c r="BE44" s="2"/>
      <c r="BF44" s="2"/>
      <c r="BG44" s="2"/>
      <c r="BH44" s="2"/>
      <c r="BI44" s="2"/>
      <c r="BJ44" s="2"/>
      <c r="BK44" s="2"/>
    </row>
    <row r="45" spans="1:63" ht="170.25" customHeight="1">
      <c r="A45" s="134"/>
      <c r="B45" s="134"/>
      <c r="C45" s="134"/>
      <c r="D45" s="192"/>
      <c r="E45" s="192"/>
      <c r="F45" s="134"/>
      <c r="G45" s="134"/>
      <c r="H45" s="134"/>
      <c r="I45" s="134"/>
      <c r="J45" s="134"/>
      <c r="K45" s="134"/>
      <c r="L45" s="134"/>
      <c r="M45" s="134"/>
      <c r="N45" s="134"/>
      <c r="O45" s="134"/>
      <c r="P45" s="134"/>
      <c r="Q45" s="135"/>
      <c r="R45" s="134"/>
      <c r="S45" s="134"/>
      <c r="T45" s="134"/>
      <c r="U45" s="54">
        <v>2</v>
      </c>
      <c r="V45" s="55" t="s">
        <v>166</v>
      </c>
      <c r="W45" s="54" t="str">
        <f t="shared" si="0"/>
        <v>Probabilidad</v>
      </c>
      <c r="X45" s="56" t="s">
        <v>101</v>
      </c>
      <c r="Y45" s="56" t="s">
        <v>102</v>
      </c>
      <c r="Z45" s="60" t="str">
        <f t="shared" si="1"/>
        <v>40%</v>
      </c>
      <c r="AA45" s="56" t="s">
        <v>103</v>
      </c>
      <c r="AB45" s="56" t="s">
        <v>104</v>
      </c>
      <c r="AC45" s="56" t="s">
        <v>105</v>
      </c>
      <c r="AD45" s="58">
        <f>IFERROR(IF(AND(W44="Probabilidad",W45="Probabilidad"),(AF44-(+AF44*Z45)),IF(W45="Probabilidad",(O44-(+O44*Z45)),IF(W45="Impacto",AF44,""))),"")</f>
        <v>0.14399999999999999</v>
      </c>
      <c r="AE45" s="59" t="str">
        <f t="shared" si="2"/>
        <v>Muy Baja</v>
      </c>
      <c r="AF45" s="60">
        <f t="shared" si="3"/>
        <v>0.14399999999999999</v>
      </c>
      <c r="AG45" s="59" t="str">
        <f>IFERROR(IF(AH44="","",IF(AH44&lt;=0.2,"Leve",IF(AH44&lt;=0.4,"Menor",IF(AH44&lt;=0.6,"Moderado",IF(AH44&lt;=0.8,"Mayor","Catastrófico"))))),"")</f>
        <v>Moderado</v>
      </c>
      <c r="AH45" s="61">
        <f>IFERROR(IF(AND(W44="Impacto",W45="Impacto"),(AH44-(+AH44*Z45)),IF(W45="Impacto",(S44-(+S44*Z45)),IF(W45="Probabilidad",AH44,""))),"")</f>
        <v>0.6</v>
      </c>
      <c r="AI45" s="62" t="str">
        <f t="shared" si="5"/>
        <v>Moderado</v>
      </c>
      <c r="AJ45" s="134"/>
      <c r="AK45" s="134"/>
      <c r="AL45" s="134"/>
      <c r="AM45" s="134"/>
      <c r="AN45" s="134"/>
      <c r="AO45" s="63"/>
      <c r="AP45" s="73"/>
      <c r="AQ45" s="64"/>
      <c r="AR45" s="2"/>
      <c r="AS45" s="2"/>
      <c r="AT45" s="2"/>
      <c r="AU45" s="2"/>
      <c r="AV45" s="2"/>
      <c r="AW45" s="2"/>
      <c r="AX45" s="2"/>
      <c r="AY45" s="2"/>
      <c r="AZ45" s="2"/>
      <c r="BA45" s="2"/>
      <c r="BB45" s="2"/>
      <c r="BC45" s="2"/>
      <c r="BD45" s="2"/>
      <c r="BE45" s="2"/>
      <c r="BF45" s="2"/>
      <c r="BG45" s="2"/>
      <c r="BH45" s="2"/>
      <c r="BI45" s="2"/>
      <c r="BJ45" s="2"/>
      <c r="BK45" s="2"/>
    </row>
    <row r="46" spans="1:63" ht="138.75" customHeight="1">
      <c r="A46" s="134"/>
      <c r="B46" s="134"/>
      <c r="C46" s="134"/>
      <c r="D46" s="192"/>
      <c r="E46" s="192"/>
      <c r="F46" s="135"/>
      <c r="G46" s="134"/>
      <c r="H46" s="134"/>
      <c r="I46" s="134"/>
      <c r="J46" s="134"/>
      <c r="K46" s="134"/>
      <c r="L46" s="134"/>
      <c r="M46" s="134"/>
      <c r="N46" s="134"/>
      <c r="O46" s="134"/>
      <c r="P46" s="134"/>
      <c r="Q46" s="74">
        <f>IF(NOT(ISERROR(MATCH(P46,'[1]Tabla Impacto'!$B$220:$B$222,0))),'[1]Tabla Impacto'!$F$222&amp;"Por favor no seleccionar los criterios de impacto(Afectación Económica o presupuestal y Pérdida Reputacional)",P46)</f>
        <v>0</v>
      </c>
      <c r="R46" s="134"/>
      <c r="S46" s="134"/>
      <c r="T46" s="134"/>
      <c r="U46" s="54">
        <v>3</v>
      </c>
      <c r="V46" s="55" t="s">
        <v>167</v>
      </c>
      <c r="W46" s="54" t="str">
        <f t="shared" si="0"/>
        <v>Probabilidad</v>
      </c>
      <c r="X46" s="56" t="s">
        <v>101</v>
      </c>
      <c r="Y46" s="56" t="s">
        <v>102</v>
      </c>
      <c r="Z46" s="60" t="str">
        <f t="shared" si="1"/>
        <v>40%</v>
      </c>
      <c r="AA46" s="56" t="s">
        <v>103</v>
      </c>
      <c r="AB46" s="56" t="s">
        <v>104</v>
      </c>
      <c r="AC46" s="56" t="s">
        <v>105</v>
      </c>
      <c r="AD46" s="58">
        <f t="shared" ref="AD46:AD47" si="7">IFERROR(IF(AND(W45="Probabilidad",W46="Probabilidad"),(AF45-(+AF45*Z46)),IF(AND(W45="Impacto",W46="Probabilidad"),(AF44-(+AF44*Z46)),IF(W46="Impacto",AF45,""))),"")</f>
        <v>8.6399999999999991E-2</v>
      </c>
      <c r="AE46" s="59" t="str">
        <f t="shared" si="2"/>
        <v>Muy Baja</v>
      </c>
      <c r="AF46" s="60">
        <f t="shared" si="3"/>
        <v>8.6399999999999991E-2</v>
      </c>
      <c r="AG46" s="59" t="str">
        <f t="shared" ref="AG46:AG63" si="8">IFERROR(IF(AH46="","",IF(AH46&lt;=0.2,"Leve",IF(AH46&lt;=0.4,"Menor",IF(AH46&lt;=0.6,"Moderado",IF(AH46&lt;=0.8,"Mayor","Catastrófico"))))),"")</f>
        <v>Moderado</v>
      </c>
      <c r="AH46" s="61">
        <f t="shared" ref="AH46:AH47" si="9">IFERROR(IF(AND(W45="Impacto",W46="Impacto"),(AH45-(+AH45*Z46)),IF(AND(W45="Probabilidad",W46="Impacto"),(AH44-(+AH44*Z46)),IF(W46="Probabilidad",AH45,""))),"")</f>
        <v>0.6</v>
      </c>
      <c r="AI46" s="62" t="str">
        <f t="shared" si="5"/>
        <v>Moderado</v>
      </c>
      <c r="AJ46" s="135"/>
      <c r="AK46" s="135"/>
      <c r="AL46" s="135"/>
      <c r="AM46" s="135"/>
      <c r="AN46" s="135"/>
      <c r="AO46" s="63"/>
      <c r="AP46" s="73"/>
      <c r="AQ46" s="64"/>
      <c r="AR46" s="2"/>
      <c r="AS46" s="2"/>
      <c r="AT46" s="2"/>
      <c r="AU46" s="2"/>
      <c r="AV46" s="2"/>
      <c r="AW46" s="2"/>
      <c r="AX46" s="2"/>
      <c r="AY46" s="2"/>
      <c r="AZ46" s="2"/>
      <c r="BA46" s="2"/>
      <c r="BB46" s="2"/>
      <c r="BC46" s="2"/>
      <c r="BD46" s="2"/>
      <c r="BE46" s="2"/>
      <c r="BF46" s="2"/>
      <c r="BG46" s="2"/>
      <c r="BH46" s="2"/>
      <c r="BI46" s="2"/>
      <c r="BJ46" s="2"/>
      <c r="BK46" s="2"/>
    </row>
    <row r="47" spans="1:63" ht="192.75" customHeight="1">
      <c r="A47" s="135"/>
      <c r="B47" s="135"/>
      <c r="C47" s="135"/>
      <c r="D47" s="191"/>
      <c r="E47" s="191"/>
      <c r="F47" s="88"/>
      <c r="G47" s="135"/>
      <c r="H47" s="135"/>
      <c r="I47" s="135"/>
      <c r="J47" s="135"/>
      <c r="K47" s="135"/>
      <c r="L47" s="135"/>
      <c r="M47" s="135"/>
      <c r="N47" s="135"/>
      <c r="O47" s="135"/>
      <c r="P47" s="135"/>
      <c r="Q47" s="74"/>
      <c r="R47" s="135"/>
      <c r="S47" s="135"/>
      <c r="T47" s="135"/>
      <c r="U47" s="54">
        <v>4</v>
      </c>
      <c r="V47" s="55" t="s">
        <v>168</v>
      </c>
      <c r="W47" s="54" t="str">
        <f t="shared" si="0"/>
        <v>Impacto</v>
      </c>
      <c r="X47" s="56" t="s">
        <v>113</v>
      </c>
      <c r="Y47" s="56" t="s">
        <v>102</v>
      </c>
      <c r="Z47" s="60" t="str">
        <f t="shared" si="1"/>
        <v>25%</v>
      </c>
      <c r="AA47" s="56" t="s">
        <v>103</v>
      </c>
      <c r="AB47" s="56" t="s">
        <v>104</v>
      </c>
      <c r="AC47" s="56" t="s">
        <v>105</v>
      </c>
      <c r="AD47" s="58">
        <f t="shared" si="7"/>
        <v>8.6399999999999991E-2</v>
      </c>
      <c r="AE47" s="59" t="str">
        <f t="shared" si="2"/>
        <v>Muy Baja</v>
      </c>
      <c r="AF47" s="60">
        <f t="shared" si="3"/>
        <v>8.6399999999999991E-2</v>
      </c>
      <c r="AG47" s="59" t="str">
        <f t="shared" si="8"/>
        <v>Moderado</v>
      </c>
      <c r="AH47" s="61">
        <f t="shared" si="9"/>
        <v>0.44999999999999996</v>
      </c>
      <c r="AI47" s="62" t="str">
        <f t="shared" si="5"/>
        <v>Moderado</v>
      </c>
      <c r="AJ47" s="56" t="s">
        <v>106</v>
      </c>
      <c r="AK47" s="87"/>
      <c r="AL47" s="89" t="s">
        <v>169</v>
      </c>
      <c r="AM47" s="87" t="s">
        <v>170</v>
      </c>
      <c r="AN47" s="90">
        <v>45199</v>
      </c>
      <c r="AO47" s="63"/>
      <c r="AP47" s="73"/>
      <c r="AQ47" s="64"/>
      <c r="AR47" s="2"/>
      <c r="AS47" s="2"/>
      <c r="AT47" s="2"/>
      <c r="AU47" s="2"/>
      <c r="AV47" s="2"/>
      <c r="AW47" s="2"/>
      <c r="AX47" s="2"/>
      <c r="AY47" s="2"/>
      <c r="AZ47" s="2"/>
      <c r="BA47" s="2"/>
      <c r="BB47" s="2"/>
      <c r="BC47" s="2"/>
      <c r="BD47" s="2"/>
      <c r="BE47" s="2"/>
      <c r="BF47" s="2"/>
      <c r="BG47" s="2"/>
      <c r="BH47" s="2"/>
      <c r="BI47" s="2"/>
      <c r="BJ47" s="2"/>
      <c r="BK47" s="2"/>
    </row>
    <row r="48" spans="1:63" ht="154.5" customHeight="1">
      <c r="A48" s="149">
        <v>7</v>
      </c>
      <c r="B48" s="190" t="s">
        <v>171</v>
      </c>
      <c r="C48" s="133" t="s">
        <v>120</v>
      </c>
      <c r="D48" s="136" t="s">
        <v>172</v>
      </c>
      <c r="E48" s="136" t="s">
        <v>173</v>
      </c>
      <c r="F48" s="190" t="s">
        <v>95</v>
      </c>
      <c r="G48" s="147" t="s">
        <v>174</v>
      </c>
      <c r="H48" s="148"/>
      <c r="I48" s="148"/>
      <c r="J48" s="148"/>
      <c r="K48" s="148"/>
      <c r="L48" s="133" t="s">
        <v>175</v>
      </c>
      <c r="M48" s="149">
        <v>24</v>
      </c>
      <c r="N48" s="150" t="str">
        <f>IF(M48&lt;=0,"",IF(M48&lt;=2,"Muy Baja",IF(M48&lt;=24,"Baja",IF(M48&lt;=500,"Media",IF(M48&lt;=5000,"Alta","Muy Alta")))))</f>
        <v>Baja</v>
      </c>
      <c r="O48" s="153">
        <f>IF(N48="","",IF(N48="Muy Baja",0.2,IF(N48="Baja",0.4,IF(N48="Media",0.6,IF(N48="Alta",0.8,IF(N48="Muy Alta",1,))))))</f>
        <v>0.4</v>
      </c>
      <c r="P48" s="133" t="s">
        <v>133</v>
      </c>
      <c r="Q48" s="201" t="str">
        <f>IF(NOT(ISERROR(MATCH(P48,'[1]Tabla Impacto'!$B$220:$B$222,0))),'[1]Tabla Impacto'!$F$222&amp;"Por favor no seleccionar los criterios de impacto(Afectación Económica o presupuestal y Pérdida Reputacional)",P48)</f>
        <v xml:space="preserve">     El riesgo afecta la imagen de la entidad internamente, de conocimiento general, nivel interno, de junta directiva y accionistas y/o de proveedores</v>
      </c>
      <c r="R48" s="150" t="str">
        <f>IF(OR(Q48='[1]Tabla Impacto'!$C$10,Q48='[1]Tabla Impacto'!$D$10),"Leve",IF(OR(Q48='[1]Tabla Impacto'!$C$11,Q48='[1]Tabla Impacto'!$D$11),"Menor",IF(OR(Q48='[1]Tabla Impacto'!$C$12,Q48='[1]Tabla Impacto'!$D$12),"Moderado",IF(OR(Q48='[1]Tabla Impacto'!$C$13,Q48='[1]Tabla Impacto'!$D$13),"Mayor",IF(OR(Q48='[1]Tabla Impacto'!$C$14,Q48='[1]Tabla Impacto'!$D$14),"Catastrófico","")))))</f>
        <v/>
      </c>
      <c r="S48" s="188" t="str">
        <f>IF(R48="","",IF(R48="Leve",0.2,IF(R48="Menor",0.4,IF(R48="Moderado",0.6,IF(R48="Mayor",0.8,IF(R48="Catastrófico",1,))))))</f>
        <v/>
      </c>
      <c r="T48" s="189" t="str">
        <f>IF(OR(AND(N48="Muy Baja",R48="Leve"),AND(N48="Muy Baja",R48="Menor"),AND(N48="Baja",R48="Leve")),"Bajo",IF(OR(AND(N48="Muy baja",R48="Moderado"),AND(N48="Baja",R48="Menor"),AND(N48="Baja",R48="Moderado"),AND(N48="Media",R48="Leve"),AND(N48="Media",R48="Menor"),AND(N48="Media",R48="Moderado"),AND(N48="Alta",R48="Leve"),AND(N48="Alta",R48="Menor")),"Moderado",IF(OR(AND(N48="Muy Baja",R48="Mayor"),AND(N48="Baja",R48="Mayor"),AND(N48="Media",R48="Mayor"),AND(N48="Alta",R48="Moderado"),AND(N48="Alta",R48="Mayor"),AND(N48="Muy Alta",R48="Leve"),AND(N48="Muy Alta",R48="Menor"),AND(N48="Muy Alta",R48="Moderado"),AND(N48="Muy Alta",R48="Mayor")),"Alto",IF(OR(AND(N48="Muy Baja",R48="Catastrófico"),AND(N48="Baja",R48="Catastrófico"),AND(N48="Media",R48="Catastrófico"),AND(N48="Alta",R48="Catastrófico"),AND(N48="Muy Alta",R48="Catastrófico")),"Extremo",""))))</f>
        <v/>
      </c>
      <c r="U48" s="54">
        <v>1</v>
      </c>
      <c r="V48" s="87" t="s">
        <v>176</v>
      </c>
      <c r="W48" s="54" t="str">
        <f t="shared" si="0"/>
        <v>Probabilidad</v>
      </c>
      <c r="X48" s="56" t="s">
        <v>136</v>
      </c>
      <c r="Y48" s="56" t="s">
        <v>102</v>
      </c>
      <c r="Z48" s="60" t="str">
        <f t="shared" si="1"/>
        <v>30%</v>
      </c>
      <c r="AA48" s="56" t="s">
        <v>103</v>
      </c>
      <c r="AB48" s="56" t="s">
        <v>104</v>
      </c>
      <c r="AC48" s="56" t="s">
        <v>105</v>
      </c>
      <c r="AD48" s="58">
        <f>IFERROR(IF(W48="Probabilidad",(O48-(+O48*Z48)),IF(W48="Impacto",O48,"")),"")</f>
        <v>0.28000000000000003</v>
      </c>
      <c r="AE48" s="59" t="str">
        <f t="shared" si="2"/>
        <v>Baja</v>
      </c>
      <c r="AF48" s="60">
        <f t="shared" si="3"/>
        <v>0.28000000000000003</v>
      </c>
      <c r="AG48" s="59" t="str">
        <f t="shared" si="8"/>
        <v/>
      </c>
      <c r="AH48" s="61" t="str">
        <f>IFERROR(IF(W48="Impacto",(S48-(+S48*Z48)),IF(W48="Probabilidad",S48,"")),"")</f>
        <v/>
      </c>
      <c r="AI48" s="62" t="str">
        <f t="shared" si="5"/>
        <v/>
      </c>
      <c r="AJ48" s="56" t="s">
        <v>106</v>
      </c>
      <c r="AK48" s="133"/>
      <c r="AL48" s="136" t="s">
        <v>177</v>
      </c>
      <c r="AM48" s="133" t="s">
        <v>178</v>
      </c>
      <c r="AN48" s="140">
        <v>45199</v>
      </c>
      <c r="AO48" s="63"/>
      <c r="AP48" s="73"/>
      <c r="AQ48" s="64"/>
      <c r="AR48" s="91"/>
      <c r="AS48" s="91"/>
      <c r="AT48" s="91"/>
      <c r="AU48" s="91"/>
      <c r="AV48" s="91"/>
      <c r="AW48" s="91"/>
      <c r="AX48" s="91"/>
      <c r="AY48" s="91"/>
      <c r="AZ48" s="91"/>
      <c r="BA48" s="91"/>
      <c r="BB48" s="91"/>
      <c r="BC48" s="91"/>
      <c r="BD48" s="91"/>
      <c r="BE48" s="91"/>
      <c r="BF48" s="91"/>
      <c r="BG48" s="91"/>
      <c r="BH48" s="91"/>
      <c r="BI48" s="91"/>
      <c r="BJ48" s="91"/>
      <c r="BK48" s="91"/>
    </row>
    <row r="49" spans="1:63" ht="158.25" customHeight="1">
      <c r="A49" s="134"/>
      <c r="B49" s="134"/>
      <c r="C49" s="134"/>
      <c r="D49" s="192"/>
      <c r="E49" s="192"/>
      <c r="F49" s="135"/>
      <c r="G49" s="134"/>
      <c r="H49" s="134"/>
      <c r="I49" s="134"/>
      <c r="J49" s="134"/>
      <c r="K49" s="134"/>
      <c r="L49" s="134"/>
      <c r="M49" s="134"/>
      <c r="N49" s="134"/>
      <c r="O49" s="134"/>
      <c r="P49" s="134"/>
      <c r="Q49" s="135"/>
      <c r="R49" s="134"/>
      <c r="S49" s="134"/>
      <c r="T49" s="134"/>
      <c r="U49" s="54">
        <v>2</v>
      </c>
      <c r="V49" s="55" t="s">
        <v>179</v>
      </c>
      <c r="W49" s="54" t="str">
        <f t="shared" si="0"/>
        <v>Probabilidad</v>
      </c>
      <c r="X49" s="56" t="s">
        <v>101</v>
      </c>
      <c r="Y49" s="56" t="s">
        <v>102</v>
      </c>
      <c r="Z49" s="60" t="str">
        <f t="shared" si="1"/>
        <v>40%</v>
      </c>
      <c r="AA49" s="56" t="s">
        <v>103</v>
      </c>
      <c r="AB49" s="56" t="s">
        <v>104</v>
      </c>
      <c r="AC49" s="56" t="s">
        <v>105</v>
      </c>
      <c r="AD49" s="58">
        <f t="shared" ref="AD49:AD50" si="10">IFERROR(IF(AND(W48="Probabilidad",W49="Probabilidad"),(AF48-(+AF48*Z49)),IF(W49="Probabilidad",(O48-(+O48*Z49)),IF(W49="Impacto",AF48,""))),"")</f>
        <v>0.16800000000000001</v>
      </c>
      <c r="AE49" s="59" t="str">
        <f t="shared" si="2"/>
        <v>Muy Baja</v>
      </c>
      <c r="AF49" s="60">
        <f t="shared" si="3"/>
        <v>0.16800000000000001</v>
      </c>
      <c r="AG49" s="59" t="str">
        <f t="shared" si="8"/>
        <v/>
      </c>
      <c r="AH49" s="61" t="str">
        <f t="shared" ref="AH49:AH50" si="11">IFERROR(IF(AND(W48="Impacto",W49="Impacto"),(AH48-(+AH48*Z49)),IF(W49="Impacto",(S48-(+S48*Z49)),IF(W49="Probabilidad",AH48,""))),"")</f>
        <v/>
      </c>
      <c r="AI49" s="62" t="str">
        <f t="shared" si="5"/>
        <v/>
      </c>
      <c r="AJ49" s="56" t="s">
        <v>106</v>
      </c>
      <c r="AK49" s="134"/>
      <c r="AL49" s="134"/>
      <c r="AM49" s="134"/>
      <c r="AN49" s="134"/>
      <c r="AO49" s="63"/>
      <c r="AP49" s="73"/>
      <c r="AQ49" s="64"/>
      <c r="AR49" s="91"/>
      <c r="AS49" s="91"/>
      <c r="AT49" s="91"/>
      <c r="AU49" s="91"/>
      <c r="AV49" s="91"/>
      <c r="AW49" s="91"/>
      <c r="AX49" s="91"/>
      <c r="AY49" s="91"/>
      <c r="AZ49" s="91"/>
      <c r="BA49" s="91"/>
      <c r="BB49" s="91"/>
      <c r="BC49" s="91"/>
      <c r="BD49" s="91"/>
      <c r="BE49" s="91"/>
      <c r="BF49" s="91"/>
      <c r="BG49" s="91"/>
      <c r="BH49" s="91"/>
      <c r="BI49" s="91"/>
      <c r="BJ49" s="91"/>
      <c r="BK49" s="91"/>
    </row>
    <row r="50" spans="1:63" ht="129.75" customHeight="1">
      <c r="A50" s="135"/>
      <c r="B50" s="135"/>
      <c r="C50" s="135"/>
      <c r="D50" s="191"/>
      <c r="E50" s="191"/>
      <c r="F50" s="88"/>
      <c r="G50" s="135"/>
      <c r="H50" s="135"/>
      <c r="I50" s="135"/>
      <c r="J50" s="135"/>
      <c r="K50" s="135"/>
      <c r="L50" s="135"/>
      <c r="M50" s="135"/>
      <c r="N50" s="135"/>
      <c r="O50" s="135"/>
      <c r="P50" s="135"/>
      <c r="Q50" s="92"/>
      <c r="R50" s="135"/>
      <c r="S50" s="135"/>
      <c r="T50" s="135"/>
      <c r="U50" s="54">
        <v>3</v>
      </c>
      <c r="V50" s="55" t="s">
        <v>180</v>
      </c>
      <c r="W50" s="54" t="s">
        <v>181</v>
      </c>
      <c r="X50" s="56" t="s">
        <v>101</v>
      </c>
      <c r="Y50" s="56" t="s">
        <v>102</v>
      </c>
      <c r="Z50" s="60" t="str">
        <f t="shared" si="1"/>
        <v>40%</v>
      </c>
      <c r="AA50" s="56" t="s">
        <v>182</v>
      </c>
      <c r="AB50" s="56" t="s">
        <v>104</v>
      </c>
      <c r="AC50" s="56" t="s">
        <v>105</v>
      </c>
      <c r="AD50" s="58">
        <f t="shared" si="10"/>
        <v>0.1008</v>
      </c>
      <c r="AE50" s="59" t="str">
        <f t="shared" si="2"/>
        <v>Muy Baja</v>
      </c>
      <c r="AF50" s="60">
        <f t="shared" si="3"/>
        <v>0.1008</v>
      </c>
      <c r="AG50" s="59" t="str">
        <f t="shared" si="8"/>
        <v/>
      </c>
      <c r="AH50" s="61" t="str">
        <f t="shared" si="11"/>
        <v/>
      </c>
      <c r="AI50" s="62" t="str">
        <f t="shared" si="5"/>
        <v/>
      </c>
      <c r="AJ50" s="56"/>
      <c r="AK50" s="135"/>
      <c r="AL50" s="135"/>
      <c r="AM50" s="135"/>
      <c r="AN50" s="135"/>
      <c r="AO50" s="63"/>
      <c r="AP50" s="73"/>
      <c r="AQ50" s="64"/>
      <c r="AR50" s="2"/>
      <c r="AS50" s="2"/>
      <c r="AT50" s="2"/>
      <c r="AU50" s="2"/>
      <c r="AV50" s="2"/>
      <c r="AW50" s="2"/>
      <c r="AX50" s="2"/>
      <c r="AY50" s="2"/>
      <c r="AZ50" s="2"/>
      <c r="BA50" s="2"/>
      <c r="BB50" s="2"/>
      <c r="BC50" s="2"/>
      <c r="BD50" s="2"/>
      <c r="BE50" s="2"/>
      <c r="BF50" s="2"/>
      <c r="BG50" s="2"/>
      <c r="BH50" s="2"/>
      <c r="BI50" s="2"/>
      <c r="BJ50" s="2"/>
      <c r="BK50" s="2"/>
    </row>
    <row r="51" spans="1:63" ht="133.5" customHeight="1">
      <c r="A51" s="149">
        <v>8</v>
      </c>
      <c r="B51" s="190" t="s">
        <v>183</v>
      </c>
      <c r="C51" s="133" t="s">
        <v>184</v>
      </c>
      <c r="D51" s="136" t="s">
        <v>185</v>
      </c>
      <c r="E51" s="204" t="s">
        <v>186</v>
      </c>
      <c r="F51" s="190" t="s">
        <v>95</v>
      </c>
      <c r="G51" s="206" t="s">
        <v>187</v>
      </c>
      <c r="H51" s="148" t="s">
        <v>97</v>
      </c>
      <c r="I51" s="207"/>
      <c r="J51" s="148" t="s">
        <v>97</v>
      </c>
      <c r="K51" s="148" t="s">
        <v>97</v>
      </c>
      <c r="L51" s="133" t="s">
        <v>175</v>
      </c>
      <c r="M51" s="149">
        <v>72</v>
      </c>
      <c r="N51" s="150" t="str">
        <f>IF(M51&lt;=0,"",IF(M51&lt;=2,"Muy Baja",IF(M51&lt;=24,"Baja",IF(M51&lt;=500,"Media",IF(M51&lt;=5000,"Alta","Muy Alta")))))</f>
        <v>Media</v>
      </c>
      <c r="O51" s="153">
        <f>IF(N51="","",IF(N51="Muy Baja",0.2,IF(N51="Baja",0.4,IF(N51="Media",0.6,IF(N51="Alta",0.8,IF(N51="Muy Alta",1,))))))</f>
        <v>0.6</v>
      </c>
      <c r="P51" s="133" t="s">
        <v>161</v>
      </c>
      <c r="Q51" s="92" t="str">
        <f t="shared" ref="Q51:Q53" si="12">IF(NOT(ISERROR(MATCH(P51,'[1]Tabla Impacto'!$B$220:$B$222,0))),'[1]Tabla Impacto'!$F$222&amp;"Por favor no seleccionar los criterios de impacto(Afectación Económica o presupuestal y Pérdida Reputacional)",P51)</f>
        <v xml:space="preserve">     El riesgo afecta la imagen de la entidad con algunos usuarios de relevancia frente al logro de los objetivos</v>
      </c>
      <c r="R51" s="150" t="str">
        <f>IF(OR(Q51='[1]Tabla Impacto'!$C$10,Q51='[1]Tabla Impacto'!$D$10),"Leve",IF(OR(Q51='[1]Tabla Impacto'!$C$11,Q51='[1]Tabla Impacto'!$D$11),"Menor",IF(OR(Q51='[1]Tabla Impacto'!$C$12,Q51='[1]Tabla Impacto'!$D$12),"Moderado",IF(OR(Q51='[1]Tabla Impacto'!$C$13,Q51='[1]Tabla Impacto'!$D$13),"Mayor",IF(OR(Q51='[1]Tabla Impacto'!$C$14,Q51='[1]Tabla Impacto'!$D$14),"Catastrófico","")))))</f>
        <v>Moderado</v>
      </c>
      <c r="S51" s="188">
        <f>IF(R51="","",IF(R51="Leve",0.2,IF(R51="Menor",0.4,IF(R51="Moderado",0.6,IF(R51="Mayor",0.8,IF(R51="Catastrófico",1,))))))</f>
        <v>0.6</v>
      </c>
      <c r="T51" s="189" t="str">
        <f>IF(OR(AND(N51="Muy Baja",R51="Leve"),AND(N51="Muy Baja",R51="Menor"),AND(N51="Baja",R51="Leve")),"Bajo",IF(OR(AND(N51="Muy baja",R51="Moderado"),AND(N51="Baja",R51="Menor"),AND(N51="Baja",R51="Moderado"),AND(N51="Media",R51="Leve"),AND(N51="Media",R51="Menor"),AND(N51="Media",R51="Moderado"),AND(N51="Alta",R51="Leve"),AND(N51="Alta",R51="Menor")),"Moderado",IF(OR(AND(N51="Muy Baja",R51="Mayor"),AND(N51="Baja",R51="Mayor"),AND(N51="Media",R51="Mayor"),AND(N51="Alta",R51="Moderado"),AND(N51="Alta",R51="Mayor"),AND(N51="Muy Alta",R51="Leve"),AND(N51="Muy Alta",R51="Menor"),AND(N51="Muy Alta",R51="Moderado"),AND(N51="Muy Alta",R51="Mayor")),"Alto",IF(OR(AND(N51="Muy Baja",R51="Catastrófico"),AND(N51="Baja",R51="Catastrófico"),AND(N51="Media",R51="Catastrófico"),AND(N51="Alta",R51="Catastrófico"),AND(N51="Muy Alta",R51="Catastrófico")),"Extremo",""))))</f>
        <v>Moderado</v>
      </c>
      <c r="U51" s="54">
        <v>1</v>
      </c>
      <c r="V51" s="55" t="s">
        <v>188</v>
      </c>
      <c r="W51" s="54" t="str">
        <f t="shared" ref="W51:W63" si="13">IF(OR(X51="Preventivo",X51="Detectivo"),"Probabilidad",IF(X51="Correctivo","Impacto",""))</f>
        <v>Probabilidad</v>
      </c>
      <c r="X51" s="56" t="s">
        <v>101</v>
      </c>
      <c r="Y51" s="56" t="s">
        <v>102</v>
      </c>
      <c r="Z51" s="60" t="str">
        <f t="shared" si="1"/>
        <v>40%</v>
      </c>
      <c r="AA51" s="56" t="s">
        <v>103</v>
      </c>
      <c r="AB51" s="56" t="s">
        <v>104</v>
      </c>
      <c r="AC51" s="56" t="s">
        <v>105</v>
      </c>
      <c r="AD51" s="93">
        <f>IFERROR(IF(W51="Probabilidad",(O51-(+O51*Z51)),IF(W51="Impacto",O51,"")),"")</f>
        <v>0.36</v>
      </c>
      <c r="AE51" s="59" t="str">
        <f t="shared" si="2"/>
        <v>Baja</v>
      </c>
      <c r="AF51" s="60">
        <f t="shared" si="3"/>
        <v>0.36</v>
      </c>
      <c r="AG51" s="59" t="str">
        <f t="shared" si="8"/>
        <v>Moderado</v>
      </c>
      <c r="AH51" s="61">
        <f>IFERROR(IF(W51="Impacto",(S51-(+S51*Z51)),IF(W51="Probabilidad",S51,"")),"")</f>
        <v>0.6</v>
      </c>
      <c r="AI51" s="62" t="str">
        <f t="shared" si="5"/>
        <v>Moderado</v>
      </c>
      <c r="AJ51" s="56" t="s">
        <v>106</v>
      </c>
      <c r="AK51" s="133"/>
      <c r="AL51" s="136" t="s">
        <v>189</v>
      </c>
      <c r="AM51" s="133" t="s">
        <v>190</v>
      </c>
      <c r="AN51" s="133" t="s">
        <v>146</v>
      </c>
      <c r="AO51" s="63"/>
      <c r="AP51" s="73"/>
      <c r="AQ51" s="64"/>
      <c r="AR51" s="2"/>
      <c r="AS51" s="2"/>
      <c r="AT51" s="2"/>
      <c r="AU51" s="2"/>
      <c r="AV51" s="2"/>
      <c r="AW51" s="2"/>
      <c r="AX51" s="2"/>
      <c r="AY51" s="2"/>
      <c r="AZ51" s="2"/>
      <c r="BA51" s="2"/>
      <c r="BB51" s="2"/>
      <c r="BC51" s="2"/>
      <c r="BD51" s="2"/>
      <c r="BE51" s="2"/>
      <c r="BF51" s="2"/>
      <c r="BG51" s="2"/>
      <c r="BH51" s="2"/>
      <c r="BI51" s="2"/>
      <c r="BJ51" s="2"/>
      <c r="BK51" s="2"/>
    </row>
    <row r="52" spans="1:63" ht="128.25" customHeight="1">
      <c r="A52" s="135"/>
      <c r="B52" s="134"/>
      <c r="C52" s="135"/>
      <c r="D52" s="191"/>
      <c r="E52" s="205"/>
      <c r="F52" s="135"/>
      <c r="G52" s="135"/>
      <c r="H52" s="135"/>
      <c r="I52" s="135"/>
      <c r="J52" s="135"/>
      <c r="K52" s="135"/>
      <c r="L52" s="135"/>
      <c r="M52" s="135"/>
      <c r="N52" s="135"/>
      <c r="O52" s="135"/>
      <c r="P52" s="135"/>
      <c r="Q52" s="92">
        <f t="shared" si="12"/>
        <v>0</v>
      </c>
      <c r="R52" s="135"/>
      <c r="S52" s="135"/>
      <c r="T52" s="135"/>
      <c r="U52" s="54">
        <v>2</v>
      </c>
      <c r="V52" s="87" t="s">
        <v>191</v>
      </c>
      <c r="W52" s="54" t="str">
        <f t="shared" si="13"/>
        <v>Probabilidad</v>
      </c>
      <c r="X52" s="56" t="s">
        <v>101</v>
      </c>
      <c r="Y52" s="56" t="s">
        <v>102</v>
      </c>
      <c r="Z52" s="60" t="str">
        <f t="shared" si="1"/>
        <v>40%</v>
      </c>
      <c r="AA52" s="56" t="s">
        <v>103</v>
      </c>
      <c r="AB52" s="56" t="s">
        <v>104</v>
      </c>
      <c r="AC52" s="56" t="s">
        <v>105</v>
      </c>
      <c r="AD52" s="93">
        <f>IFERROR(IF(AND(W51="Probabilidad",W52="Probabilidad"),(AF51-(+AF51*Z52)),IF(W52="Probabilidad",(O51-(+O51*Z52)),IF(W52="Impacto",AF51,""))),"")</f>
        <v>0.216</v>
      </c>
      <c r="AE52" s="59" t="str">
        <f t="shared" si="2"/>
        <v>Baja</v>
      </c>
      <c r="AF52" s="60">
        <f t="shared" si="3"/>
        <v>0.216</v>
      </c>
      <c r="AG52" s="59" t="str">
        <f t="shared" si="8"/>
        <v>Moderado</v>
      </c>
      <c r="AH52" s="61">
        <f t="shared" ref="AH52:AH54" si="14">IFERROR(IF(AND(W51="Impacto",W52="Impacto"),(AH51-(+AH51*Z52)),IF(W52="Impacto",(S51-(+S51*Z52)),IF(W52="Probabilidad",AH51,""))),"")</f>
        <v>0.6</v>
      </c>
      <c r="AI52" s="62" t="str">
        <f t="shared" si="5"/>
        <v>Moderado</v>
      </c>
      <c r="AJ52" s="56" t="s">
        <v>106</v>
      </c>
      <c r="AK52" s="139"/>
      <c r="AL52" s="135"/>
      <c r="AM52" s="135"/>
      <c r="AN52" s="135"/>
      <c r="AO52" s="63"/>
      <c r="AP52" s="73"/>
      <c r="AQ52" s="64"/>
      <c r="AR52" s="2"/>
      <c r="AS52" s="2"/>
      <c r="AT52" s="2"/>
      <c r="AU52" s="2"/>
      <c r="AV52" s="2"/>
      <c r="AW52" s="2"/>
      <c r="AX52" s="2"/>
      <c r="AY52" s="2"/>
      <c r="AZ52" s="2"/>
      <c r="BA52" s="2"/>
      <c r="BB52" s="2"/>
      <c r="BC52" s="2"/>
      <c r="BD52" s="2"/>
      <c r="BE52" s="2"/>
      <c r="BF52" s="2"/>
      <c r="BG52" s="2"/>
      <c r="BH52" s="2"/>
      <c r="BI52" s="2"/>
      <c r="BJ52" s="2"/>
      <c r="BK52" s="2"/>
    </row>
    <row r="53" spans="1:63" ht="114.75" customHeight="1">
      <c r="A53" s="149">
        <v>9</v>
      </c>
      <c r="B53" s="190" t="s">
        <v>192</v>
      </c>
      <c r="C53" s="133" t="s">
        <v>92</v>
      </c>
      <c r="D53" s="136" t="s">
        <v>193</v>
      </c>
      <c r="E53" s="136" t="s">
        <v>194</v>
      </c>
      <c r="F53" s="190" t="s">
        <v>95</v>
      </c>
      <c r="G53" s="190" t="s">
        <v>195</v>
      </c>
      <c r="H53" s="148" t="s">
        <v>97</v>
      </c>
      <c r="I53" s="148" t="s">
        <v>97</v>
      </c>
      <c r="J53" s="148" t="s">
        <v>97</v>
      </c>
      <c r="K53" s="148" t="s">
        <v>97</v>
      </c>
      <c r="L53" s="147" t="s">
        <v>118</v>
      </c>
      <c r="M53" s="133">
        <v>4</v>
      </c>
      <c r="N53" s="150" t="str">
        <f>IF(M53&lt;=0,"",IF(M53&lt;=2,"Muy Baja",IF(M53&lt;=24,"Baja",IF(M53&lt;=500,"Media",IF(M53&lt;=5000,"Alta","Muy Alta")))))</f>
        <v>Baja</v>
      </c>
      <c r="O53" s="153">
        <f>IF(N53="","",IF(N53="Muy Baja",0.2,IF(N53="Baja",0.4,IF(N53="Media",0.6,IF(N53="Alta",0.8,IF(N53="Muy Alta",1,))))))</f>
        <v>0.4</v>
      </c>
      <c r="P53" s="133" t="s">
        <v>196</v>
      </c>
      <c r="Q53" s="202" t="str">
        <f t="shared" si="12"/>
        <v xml:space="preserve">     El riesgo afecta la imagen de  la entidad con efecto publicitario sostenido a nivel de sector administrativo, nivel departamental o municipal</v>
      </c>
      <c r="R53" s="150" t="str">
        <f>IF(OR(Q53='[1]Tabla Impacto'!$C$10,Q53='[1]Tabla Impacto'!$D$10),"Leve",IF(OR(Q53='[1]Tabla Impacto'!$C$11,Q53='[1]Tabla Impacto'!$D$11),"Menor",IF(OR(Q53='[1]Tabla Impacto'!$C$12,Q53='[1]Tabla Impacto'!$D$12),"Moderado",IF(OR(Q53='[1]Tabla Impacto'!$C$13,Q53='[1]Tabla Impacto'!$D$13),"Mayor",IF(OR(Q53='[1]Tabla Impacto'!$C$14,Q53='[1]Tabla Impacto'!$D$14),"Catastrófico","")))))</f>
        <v/>
      </c>
      <c r="S53" s="188" t="str">
        <f>IF(R53="","",IF(R53="Leve",0.2,IF(R53="Menor",0.4,IF(R53="Moderado",0.6,IF(R53="Mayor",0.8,IF(R53="Catastrófico",1,))))))</f>
        <v/>
      </c>
      <c r="T53" s="189" t="str">
        <f>IF(OR(AND(N53="Muy Baja",R53="Leve"),AND(N53="Muy Baja",R53="Menor"),AND(N53="Baja",R53="Leve")),"Bajo",IF(OR(AND(N53="Muy baja",R53="Moderado"),AND(N53="Baja",R53="Menor"),AND(N53="Baja",R53="Moderado"),AND(N53="Media",R53="Leve"),AND(N53="Media",R53="Menor"),AND(N53="Media",R53="Moderado"),AND(N53="Alta",R53="Leve"),AND(N53="Alta",R53="Menor")),"Moderado",IF(OR(AND(N53="Muy Baja",R53="Mayor"),AND(N53="Baja",R53="Mayor"),AND(N53="Media",R53="Mayor"),AND(N53="Alta",R53="Moderado"),AND(N53="Alta",R53="Mayor"),AND(N53="Muy Alta",R53="Leve"),AND(N53="Muy Alta",R53="Menor"),AND(N53="Muy Alta",R53="Moderado"),AND(N53="Muy Alta",R53="Mayor")),"Alto",IF(OR(AND(N53="Muy Baja",R53="Catastrófico"),AND(N53="Baja",R53="Catastrófico"),AND(N53="Media",R53="Catastrófico"),AND(N53="Alta",R53="Catastrófico"),AND(N53="Muy Alta",R53="Catastrófico")),"Extremo",""))))</f>
        <v/>
      </c>
      <c r="U53" s="87">
        <v>1</v>
      </c>
      <c r="V53" s="55" t="s">
        <v>197</v>
      </c>
      <c r="W53" s="54" t="str">
        <f t="shared" si="13"/>
        <v>Probabilidad</v>
      </c>
      <c r="X53" s="56" t="s">
        <v>101</v>
      </c>
      <c r="Y53" s="56" t="s">
        <v>102</v>
      </c>
      <c r="Z53" s="60" t="str">
        <f t="shared" si="1"/>
        <v>40%</v>
      </c>
      <c r="AA53" s="56" t="s">
        <v>103</v>
      </c>
      <c r="AB53" s="56" t="s">
        <v>104</v>
      </c>
      <c r="AC53" s="56" t="s">
        <v>105</v>
      </c>
      <c r="AD53" s="58">
        <f>IFERROR(IF(W53="Probabilidad",(O53-(+O53*Z53)),IF(W53="Impacto",O53,"")),"")</f>
        <v>0.24</v>
      </c>
      <c r="AE53" s="59" t="str">
        <f t="shared" si="2"/>
        <v>Baja</v>
      </c>
      <c r="AF53" s="60">
        <f t="shared" si="3"/>
        <v>0.24</v>
      </c>
      <c r="AG53" s="59" t="str">
        <f t="shared" si="8"/>
        <v>Moderado</v>
      </c>
      <c r="AH53" s="61">
        <f t="shared" si="14"/>
        <v>0.6</v>
      </c>
      <c r="AI53" s="62" t="str">
        <f t="shared" si="5"/>
        <v>Moderado</v>
      </c>
      <c r="AJ53" s="56" t="s">
        <v>106</v>
      </c>
      <c r="AK53" s="133"/>
      <c r="AL53" s="136" t="s">
        <v>199</v>
      </c>
      <c r="AM53" s="133" t="s">
        <v>190</v>
      </c>
      <c r="AN53" s="133" t="s">
        <v>109</v>
      </c>
      <c r="AO53" s="63"/>
      <c r="AP53" s="73"/>
      <c r="AQ53" s="64"/>
      <c r="AR53" s="94"/>
      <c r="AS53" s="94"/>
      <c r="AT53" s="94"/>
      <c r="AU53" s="94"/>
      <c r="AV53" s="94"/>
      <c r="AW53" s="94"/>
      <c r="AX53" s="94"/>
      <c r="AY53" s="94"/>
      <c r="AZ53" s="94"/>
      <c r="BA53" s="94"/>
      <c r="BB53" s="94"/>
      <c r="BC53" s="94"/>
      <c r="BD53" s="94"/>
      <c r="BE53" s="94"/>
      <c r="BF53" s="94"/>
      <c r="BG53" s="94"/>
      <c r="BH53" s="94"/>
      <c r="BI53" s="94"/>
      <c r="BJ53" s="94"/>
      <c r="BK53" s="94"/>
    </row>
    <row r="54" spans="1:63" ht="159.75" customHeight="1">
      <c r="A54" s="135"/>
      <c r="B54" s="135"/>
      <c r="C54" s="135"/>
      <c r="D54" s="191"/>
      <c r="E54" s="191"/>
      <c r="F54" s="135"/>
      <c r="G54" s="135"/>
      <c r="H54" s="135"/>
      <c r="I54" s="135"/>
      <c r="J54" s="135"/>
      <c r="K54" s="135"/>
      <c r="L54" s="135"/>
      <c r="M54" s="135"/>
      <c r="N54" s="135"/>
      <c r="O54" s="135"/>
      <c r="P54" s="135"/>
      <c r="Q54" s="135"/>
      <c r="R54" s="135"/>
      <c r="S54" s="135"/>
      <c r="T54" s="135"/>
      <c r="U54" s="87">
        <v>2</v>
      </c>
      <c r="V54" s="55" t="s">
        <v>198</v>
      </c>
      <c r="W54" s="54" t="str">
        <f t="shared" si="13"/>
        <v>Probabilidad</v>
      </c>
      <c r="X54" s="56" t="s">
        <v>136</v>
      </c>
      <c r="Y54" s="56" t="s">
        <v>102</v>
      </c>
      <c r="Z54" s="60" t="str">
        <f t="shared" si="1"/>
        <v>30%</v>
      </c>
      <c r="AA54" s="56" t="s">
        <v>182</v>
      </c>
      <c r="AB54" s="56" t="s">
        <v>104</v>
      </c>
      <c r="AC54" s="56" t="s">
        <v>105</v>
      </c>
      <c r="AD54" s="58">
        <f>IFERROR(IF(AND(W53="Probabilidad",W54="Probabilidad"),(AF53-(+AF53*Z54)),IF(W54="Probabilidad",(O53-(+O53*Z54)),IF(W54="Impacto",AF53,""))),"")</f>
        <v>0.16799999999999998</v>
      </c>
      <c r="AE54" s="59" t="str">
        <f t="shared" si="2"/>
        <v>Muy Baja</v>
      </c>
      <c r="AF54" s="60">
        <f t="shared" si="3"/>
        <v>0.16799999999999998</v>
      </c>
      <c r="AG54" s="59" t="str">
        <f t="shared" si="8"/>
        <v>Moderado</v>
      </c>
      <c r="AH54" s="61">
        <f t="shared" si="14"/>
        <v>0.6</v>
      </c>
      <c r="AI54" s="62" t="str">
        <f t="shared" si="5"/>
        <v>Moderado</v>
      </c>
      <c r="AJ54" s="56" t="s">
        <v>106</v>
      </c>
      <c r="AK54" s="135"/>
      <c r="AL54" s="138"/>
      <c r="AM54" s="139"/>
      <c r="AN54" s="139"/>
      <c r="AO54" s="63"/>
      <c r="AP54" s="73"/>
      <c r="AQ54" s="64"/>
      <c r="AR54" s="94"/>
      <c r="AS54" s="94"/>
      <c r="AT54" s="94"/>
      <c r="AU54" s="94"/>
      <c r="AV54" s="94"/>
      <c r="AW54" s="94"/>
      <c r="AX54" s="94"/>
      <c r="AY54" s="94"/>
      <c r="AZ54" s="94"/>
      <c r="BA54" s="94"/>
      <c r="BB54" s="94"/>
      <c r="BC54" s="94"/>
      <c r="BD54" s="94"/>
      <c r="BE54" s="94"/>
      <c r="BF54" s="94"/>
      <c r="BG54" s="94"/>
      <c r="BH54" s="94"/>
      <c r="BI54" s="94"/>
      <c r="BJ54" s="94"/>
      <c r="BK54" s="94"/>
    </row>
    <row r="55" spans="1:63" ht="147.75" customHeight="1">
      <c r="A55" s="149">
        <v>10</v>
      </c>
      <c r="B55" s="190" t="s">
        <v>200</v>
      </c>
      <c r="C55" s="133" t="s">
        <v>92</v>
      </c>
      <c r="D55" s="136" t="s">
        <v>201</v>
      </c>
      <c r="E55" s="136" t="s">
        <v>202</v>
      </c>
      <c r="F55" s="190" t="s">
        <v>95</v>
      </c>
      <c r="G55" s="190" t="s">
        <v>203</v>
      </c>
      <c r="H55" s="148" t="s">
        <v>97</v>
      </c>
      <c r="I55" s="148"/>
      <c r="J55" s="148"/>
      <c r="K55" s="148" t="s">
        <v>97</v>
      </c>
      <c r="L55" s="133" t="s">
        <v>175</v>
      </c>
      <c r="M55" s="149">
        <v>161</v>
      </c>
      <c r="N55" s="150" t="str">
        <f>IF(M55&lt;=0,"",IF(M55&lt;=2,"Muy Baja",IF(M55&lt;=24,"Baja",IF(M55&lt;=500,"Media",IF(M55&lt;=5000,"Alta","Muy Alta")))))</f>
        <v>Media</v>
      </c>
      <c r="O55" s="153">
        <f>IF(N55="","",IF(N55="Muy Baja",0.2,IF(N55="Baja",0.4,IF(N55="Media",0.6,IF(N55="Alta",0.8,IF(N55="Muy Alta",1,))))))</f>
        <v>0.6</v>
      </c>
      <c r="P55" s="133" t="s">
        <v>161</v>
      </c>
      <c r="Q55" s="202" t="str">
        <f>IF(NOT(ISERROR(MATCH(P55,'[1]Tabla Impacto'!$B$220:$B$222,0))),'[1]Tabla Impacto'!$F$222&amp;"Por favor no seleccionar los criterios de impacto(Afectación Económica o presupuestal y Pérdida Reputacional)",P55)</f>
        <v xml:space="preserve">     El riesgo afecta la imagen de la entidad con algunos usuarios de relevancia frente al logro de los objetivos</v>
      </c>
      <c r="R55" s="150" t="str">
        <f>IF(OR(Q55='[1]Tabla Impacto'!$C$10,Q55='[1]Tabla Impacto'!$D$10),"Leve",IF(OR(Q55='[1]Tabla Impacto'!$C$11,Q55='[1]Tabla Impacto'!$D$11),"Menor",IF(OR(Q55='[1]Tabla Impacto'!$C$12,Q55='[1]Tabla Impacto'!$D$12),"Moderado",IF(OR(Q55='[1]Tabla Impacto'!$C$13,Q55='[1]Tabla Impacto'!$D$13),"Mayor",IF(OR(Q55='[1]Tabla Impacto'!$C$14,Q55='[1]Tabla Impacto'!$D$14),"Catastrófico","")))))</f>
        <v>Moderado</v>
      </c>
      <c r="S55" s="188">
        <f>IF(R55="","",IF(R55="Leve",0.2,IF(R55="Menor",0.4,IF(R55="Moderado",0.6,IF(R55="Mayor",0.8,IF(R55="Catastrófico",1,))))))</f>
        <v>0.6</v>
      </c>
      <c r="T55" s="189" t="str">
        <f>IF(OR(AND(N55="Muy Baja",R55="Leve"),AND(N55="Muy Baja",R55="Menor"),AND(N55="Baja",R55="Leve")),"Bajo",IF(OR(AND(N55="Muy baja",R55="Moderado"),AND(N55="Baja",R55="Menor"),AND(N55="Baja",R55="Moderado"),AND(N55="Media",R55="Leve"),AND(N55="Media",R55="Menor"),AND(N55="Media",R55="Moderado"),AND(N55="Alta",R55="Leve"),AND(N55="Alta",R55="Menor")),"Moderado",IF(OR(AND(N55="Muy Baja",R55="Mayor"),AND(N55="Baja",R55="Mayor"),AND(N55="Media",R55="Mayor"),AND(N55="Alta",R55="Moderado"),AND(N55="Alta",R55="Mayor"),AND(N55="Muy Alta",R55="Leve"),AND(N55="Muy Alta",R55="Menor"),AND(N55="Muy Alta",R55="Moderado"),AND(N55="Muy Alta",R55="Mayor")),"Alto",IF(OR(AND(N55="Muy Baja",R55="Catastrófico"),AND(N55="Baja",R55="Catastrófico"),AND(N55="Media",R55="Catastrófico"),AND(N55="Alta",R55="Catastrófico"),AND(N55="Muy Alta",R55="Catastrófico")),"Extremo",""))))</f>
        <v>Moderado</v>
      </c>
      <c r="U55" s="54">
        <v>1</v>
      </c>
      <c r="V55" s="55" t="s">
        <v>204</v>
      </c>
      <c r="W55" s="54" t="str">
        <f t="shared" si="13"/>
        <v>Probabilidad</v>
      </c>
      <c r="X55" s="56" t="s">
        <v>101</v>
      </c>
      <c r="Y55" s="56" t="s">
        <v>102</v>
      </c>
      <c r="Z55" s="60" t="str">
        <f t="shared" si="1"/>
        <v>40%</v>
      </c>
      <c r="AA55" s="56" t="s">
        <v>182</v>
      </c>
      <c r="AB55" s="56" t="s">
        <v>104</v>
      </c>
      <c r="AC55" s="56" t="s">
        <v>105</v>
      </c>
      <c r="AD55" s="58">
        <f>IFERROR(IF(W55="Probabilidad",(O55-(+O55*Z55)),IF(W55="Impacto",O55,"")),"")</f>
        <v>0.36</v>
      </c>
      <c r="AE55" s="59" t="str">
        <f t="shared" si="2"/>
        <v>Baja</v>
      </c>
      <c r="AF55" s="60">
        <f t="shared" si="3"/>
        <v>0.36</v>
      </c>
      <c r="AG55" s="59" t="str">
        <f t="shared" si="8"/>
        <v>Moderado</v>
      </c>
      <c r="AH55" s="61">
        <f>IFERROR(IF(W55="Impacto",(S55-(+S55*Z55)),IF(W55="Probabilidad",S55,"")),"")</f>
        <v>0.6</v>
      </c>
      <c r="AI55" s="62" t="str">
        <f t="shared" si="5"/>
        <v>Moderado</v>
      </c>
      <c r="AJ55" s="56" t="s">
        <v>106</v>
      </c>
      <c r="AK55" s="133"/>
      <c r="AL55" s="136" t="s">
        <v>205</v>
      </c>
      <c r="AM55" s="133" t="s">
        <v>190</v>
      </c>
      <c r="AN55" s="137">
        <v>45229</v>
      </c>
      <c r="AO55" s="63"/>
      <c r="AP55" s="73"/>
      <c r="AQ55" s="64"/>
      <c r="AR55" s="94"/>
      <c r="AS55" s="94"/>
      <c r="AT55" s="94"/>
      <c r="AU55" s="94"/>
      <c r="AV55" s="94"/>
      <c r="AW55" s="94"/>
      <c r="AX55" s="94"/>
      <c r="AY55" s="94"/>
      <c r="AZ55" s="94"/>
      <c r="BA55" s="94"/>
      <c r="BB55" s="94"/>
      <c r="BC55" s="94"/>
      <c r="BD55" s="94"/>
      <c r="BE55" s="94"/>
      <c r="BF55" s="94"/>
      <c r="BG55" s="94"/>
      <c r="BH55" s="94"/>
      <c r="BI55" s="94"/>
      <c r="BJ55" s="94"/>
      <c r="BK55" s="94"/>
    </row>
    <row r="56" spans="1:63" ht="204" customHeight="1">
      <c r="A56" s="135"/>
      <c r="B56" s="135"/>
      <c r="C56" s="135"/>
      <c r="D56" s="191"/>
      <c r="E56" s="191"/>
      <c r="F56" s="135"/>
      <c r="G56" s="135"/>
      <c r="H56" s="135"/>
      <c r="I56" s="135"/>
      <c r="J56" s="135"/>
      <c r="K56" s="135"/>
      <c r="L56" s="135"/>
      <c r="M56" s="135"/>
      <c r="N56" s="135"/>
      <c r="O56" s="135"/>
      <c r="P56" s="135"/>
      <c r="Q56" s="135"/>
      <c r="R56" s="135"/>
      <c r="S56" s="135"/>
      <c r="T56" s="135"/>
      <c r="U56" s="54">
        <v>2</v>
      </c>
      <c r="V56" s="55" t="s">
        <v>206</v>
      </c>
      <c r="W56" s="54" t="str">
        <f t="shared" si="13"/>
        <v>Probabilidad</v>
      </c>
      <c r="X56" s="56" t="s">
        <v>101</v>
      </c>
      <c r="Y56" s="56" t="s">
        <v>102</v>
      </c>
      <c r="Z56" s="60" t="str">
        <f t="shared" si="1"/>
        <v>40%</v>
      </c>
      <c r="AA56" s="56" t="s">
        <v>103</v>
      </c>
      <c r="AB56" s="56" t="s">
        <v>104</v>
      </c>
      <c r="AC56" s="56" t="s">
        <v>105</v>
      </c>
      <c r="AD56" s="58">
        <f>IFERROR(IF(AND(W55="Probabilidad",W56="Probabilidad"),(AF55-(+AF55*Z56)),IF(W56="Probabilidad",(O55-(+O55*Z56)),IF(W56="Impacto",AF55,""))),"")</f>
        <v>0.216</v>
      </c>
      <c r="AE56" s="59" t="str">
        <f t="shared" si="2"/>
        <v>Baja</v>
      </c>
      <c r="AF56" s="60">
        <f t="shared" si="3"/>
        <v>0.216</v>
      </c>
      <c r="AG56" s="59" t="str">
        <f t="shared" si="8"/>
        <v>Moderado</v>
      </c>
      <c r="AH56" s="61">
        <f>IFERROR(IF(AND(W55="Impacto",W56="Impacto"),(AH55-(+AH55*Z56)),IF(W56="Impacto",(S55-(+S55*Z56)),IF(W56="Probabilidad",AH55,""))),"")</f>
        <v>0.6</v>
      </c>
      <c r="AI56" s="62" t="str">
        <f t="shared" si="5"/>
        <v>Moderado</v>
      </c>
      <c r="AJ56" s="56" t="s">
        <v>114</v>
      </c>
      <c r="AK56" s="135"/>
      <c r="AL56" s="135"/>
      <c r="AM56" s="135"/>
      <c r="AN56" s="135"/>
      <c r="AO56" s="63"/>
      <c r="AP56" s="73"/>
      <c r="AQ56" s="64"/>
      <c r="AR56" s="94"/>
      <c r="AS56" s="94"/>
      <c r="AT56" s="94"/>
      <c r="AU56" s="94"/>
      <c r="AV56" s="94"/>
      <c r="AW56" s="94"/>
      <c r="AX56" s="94"/>
      <c r="AY56" s="94"/>
      <c r="AZ56" s="94"/>
      <c r="BA56" s="94"/>
      <c r="BB56" s="94"/>
      <c r="BC56" s="94"/>
      <c r="BD56" s="94"/>
      <c r="BE56" s="94"/>
      <c r="BF56" s="94"/>
      <c r="BG56" s="94"/>
      <c r="BH56" s="94"/>
      <c r="BI56" s="94"/>
      <c r="BJ56" s="94"/>
      <c r="BK56" s="94"/>
    </row>
    <row r="57" spans="1:63" ht="153.75" customHeight="1">
      <c r="A57" s="149">
        <v>11</v>
      </c>
      <c r="B57" s="190" t="s">
        <v>207</v>
      </c>
      <c r="C57" s="133" t="s">
        <v>92</v>
      </c>
      <c r="D57" s="136" t="s">
        <v>208</v>
      </c>
      <c r="E57" s="136" t="s">
        <v>209</v>
      </c>
      <c r="F57" s="190" t="s">
        <v>95</v>
      </c>
      <c r="G57" s="200" t="s">
        <v>210</v>
      </c>
      <c r="H57" s="148" t="s">
        <v>97</v>
      </c>
      <c r="I57" s="148"/>
      <c r="J57" s="148"/>
      <c r="K57" s="148"/>
      <c r="L57" s="133" t="s">
        <v>124</v>
      </c>
      <c r="M57" s="149">
        <v>501</v>
      </c>
      <c r="N57" s="150" t="str">
        <f>IF(M57&lt;=0,"",IF(M57&lt;=2,"Muy Baja",IF(M57&lt;=24,"Baja",IF(M57&lt;=500,"Media",IF(M57&lt;=5000,"Alta","Muy Alta")))))</f>
        <v>Alta</v>
      </c>
      <c r="O57" s="153">
        <f>IF(N57="","",IF(N57="Muy Baja",0.2,IF(N57="Baja",0.4,IF(N57="Media",0.6,IF(N57="Alta",0.8,IF(N57="Muy Alta",1,))))))</f>
        <v>0.8</v>
      </c>
      <c r="P57" s="133" t="s">
        <v>161</v>
      </c>
      <c r="Q57" s="203" t="str">
        <f>IF(NOT(ISERROR(MATCH(P57,'[1]Tabla Impacto'!$B$220:$B$222,0))),'[1]Tabla Impacto'!$F$222&amp;"Por favor no seleccionar los criterios de impacto(Afectación Económica o presupuestal y Pérdida Reputacional)",P57)</f>
        <v xml:space="preserve">     El riesgo afecta la imagen de la entidad con algunos usuarios de relevancia frente al logro de los objetivos</v>
      </c>
      <c r="R57" s="150" t="str">
        <f>IF(OR(Q57='[1]Tabla Impacto'!$C$10,Q57='[1]Tabla Impacto'!$D$10),"Leve",IF(OR(Q57='[1]Tabla Impacto'!$C$11,Q57='[1]Tabla Impacto'!$D$11),"Menor",IF(OR(Q57='[1]Tabla Impacto'!$C$12,Q57='[1]Tabla Impacto'!$D$12),"Moderado",IF(OR(Q57='[1]Tabla Impacto'!$C$13,Q57='[1]Tabla Impacto'!$D$13),"Mayor",IF(OR(Q57='[1]Tabla Impacto'!$C$14,Q57='[1]Tabla Impacto'!$D$14),"Catastrófico","")))))</f>
        <v>Moderado</v>
      </c>
      <c r="S57" s="188">
        <f>IF(R57="","",IF(R57="Leve",0.2,IF(R57="Menor",0.4,IF(R57="Moderado",0.6,IF(R57="Mayor",0.8,IF(R57="Catastrófico",1,))))))</f>
        <v>0.6</v>
      </c>
      <c r="T57" s="189" t="str">
        <f>IF(OR(AND(N57="Muy Baja",R57="Leve"),AND(N57="Muy Baja",R57="Menor"),AND(N57="Baja",R57="Leve")),"Bajo",IF(OR(AND(N57="Muy baja",R57="Moderado"),AND(N57="Baja",R57="Menor"),AND(N57="Baja",R57="Moderado"),AND(N57="Media",R57="Leve"),AND(N57="Media",R57="Menor"),AND(N57="Media",R57="Moderado"),AND(N57="Alta",R57="Leve"),AND(N57="Alta",R57="Menor")),"Moderado",IF(OR(AND(N57="Muy Baja",R57="Mayor"),AND(N57="Baja",R57="Mayor"),AND(N57="Media",R57="Mayor"),AND(N57="Alta",R57="Moderado"),AND(N57="Alta",R57="Mayor"),AND(N57="Muy Alta",R57="Leve"),AND(N57="Muy Alta",R57="Menor"),AND(N57="Muy Alta",R57="Moderado"),AND(N57="Muy Alta",R57="Mayor")),"Alto",IF(OR(AND(N57="Muy Baja",R57="Catastrófico"),AND(N57="Baja",R57="Catastrófico"),AND(N57="Media",R57="Catastrófico"),AND(N57="Alta",R57="Catastrófico"),AND(N57="Muy Alta",R57="Catastrófico")),"Extremo",""))))</f>
        <v>Alto</v>
      </c>
      <c r="U57" s="54">
        <v>1</v>
      </c>
      <c r="V57" s="55" t="s">
        <v>211</v>
      </c>
      <c r="W57" s="54" t="str">
        <f t="shared" si="13"/>
        <v>Probabilidad</v>
      </c>
      <c r="X57" s="56" t="s">
        <v>101</v>
      </c>
      <c r="Y57" s="56" t="s">
        <v>102</v>
      </c>
      <c r="Z57" s="60" t="str">
        <f t="shared" si="1"/>
        <v>40%</v>
      </c>
      <c r="AA57" s="56" t="s">
        <v>103</v>
      </c>
      <c r="AB57" s="56" t="s">
        <v>104</v>
      </c>
      <c r="AC57" s="56" t="s">
        <v>105</v>
      </c>
      <c r="AD57" s="58">
        <f>IFERROR(IF(W57="Probabilidad",(O57-(+O57*Z57)),IF(W57="Impacto",O57,"")),"")</f>
        <v>0.48</v>
      </c>
      <c r="AE57" s="59" t="str">
        <f t="shared" si="2"/>
        <v>Media</v>
      </c>
      <c r="AF57" s="60">
        <f t="shared" si="3"/>
        <v>0.48</v>
      </c>
      <c r="AG57" s="59" t="str">
        <f t="shared" si="8"/>
        <v>Moderado</v>
      </c>
      <c r="AH57" s="61">
        <f>IFERROR(IF(W57="Impacto",(S57-(+S57*Z57)),IF(W57="Probabilidad",S57,"")),"")</f>
        <v>0.6</v>
      </c>
      <c r="AI57" s="62" t="str">
        <f t="shared" si="5"/>
        <v>Moderado</v>
      </c>
      <c r="AJ57" s="56" t="s">
        <v>106</v>
      </c>
      <c r="AK57" s="87"/>
      <c r="AL57" s="97" t="s">
        <v>212</v>
      </c>
      <c r="AM57" s="96" t="s">
        <v>190</v>
      </c>
      <c r="AN57" s="98">
        <v>45076</v>
      </c>
      <c r="AO57" s="63"/>
      <c r="AP57" s="73"/>
      <c r="AQ57" s="64"/>
      <c r="AR57" s="94"/>
      <c r="AS57" s="94"/>
      <c r="AT57" s="94"/>
      <c r="AU57" s="94"/>
      <c r="AV57" s="94"/>
      <c r="AW57" s="94"/>
      <c r="AX57" s="94"/>
      <c r="AY57" s="94"/>
      <c r="AZ57" s="94"/>
      <c r="BA57" s="94"/>
      <c r="BB57" s="94"/>
      <c r="BC57" s="94"/>
      <c r="BD57" s="94"/>
      <c r="BE57" s="94"/>
      <c r="BF57" s="94"/>
      <c r="BG57" s="94"/>
      <c r="BH57" s="94"/>
      <c r="BI57" s="94"/>
      <c r="BJ57" s="94"/>
      <c r="BK57" s="94"/>
    </row>
    <row r="58" spans="1:63" ht="144" customHeight="1">
      <c r="A58" s="135"/>
      <c r="B58" s="135"/>
      <c r="C58" s="135"/>
      <c r="D58" s="191"/>
      <c r="E58" s="191"/>
      <c r="F58" s="135"/>
      <c r="G58" s="135"/>
      <c r="H58" s="135"/>
      <c r="I58" s="135"/>
      <c r="J58" s="135"/>
      <c r="K58" s="135"/>
      <c r="L58" s="135"/>
      <c r="M58" s="135"/>
      <c r="N58" s="135"/>
      <c r="O58" s="135"/>
      <c r="P58" s="135"/>
      <c r="Q58" s="135"/>
      <c r="R58" s="135"/>
      <c r="S58" s="135"/>
      <c r="T58" s="135"/>
      <c r="U58" s="54">
        <v>2</v>
      </c>
      <c r="V58" s="55" t="s">
        <v>213</v>
      </c>
      <c r="W58" s="54" t="str">
        <f t="shared" si="13"/>
        <v>Probabilidad</v>
      </c>
      <c r="X58" s="56" t="s">
        <v>101</v>
      </c>
      <c r="Y58" s="56" t="s">
        <v>102</v>
      </c>
      <c r="Z58" s="60" t="str">
        <f t="shared" si="1"/>
        <v>40%</v>
      </c>
      <c r="AA58" s="56" t="s">
        <v>103</v>
      </c>
      <c r="AB58" s="56" t="s">
        <v>104</v>
      </c>
      <c r="AC58" s="56" t="s">
        <v>105</v>
      </c>
      <c r="AD58" s="58">
        <f>IFERROR(IF(AND(W57="Probabilidad",W58="Probabilidad"),(AF57-(+AF57*Z58)),IF(W58="Probabilidad",(O57-(+O57*Z58)),IF(W58="Impacto",AF57,""))),"")</f>
        <v>0.28799999999999998</v>
      </c>
      <c r="AE58" s="59" t="str">
        <f t="shared" si="2"/>
        <v>Baja</v>
      </c>
      <c r="AF58" s="60">
        <f t="shared" si="3"/>
        <v>0.28799999999999998</v>
      </c>
      <c r="AG58" s="59" t="str">
        <f t="shared" si="8"/>
        <v>Moderado</v>
      </c>
      <c r="AH58" s="61">
        <f>IFERROR(IF(AND(W57="Impacto",W58="Impacto"),(AH57-(+AH57*Z58)),IF(W58="Impacto",(S57-(+S57*Z58)),IF(W58="Probabilidad",AH57,""))),"")</f>
        <v>0.6</v>
      </c>
      <c r="AI58" s="62" t="str">
        <f t="shared" si="5"/>
        <v>Moderado</v>
      </c>
      <c r="AJ58" s="56" t="s">
        <v>106</v>
      </c>
      <c r="AK58" s="87"/>
      <c r="AL58" s="89" t="s">
        <v>214</v>
      </c>
      <c r="AM58" s="96" t="s">
        <v>190</v>
      </c>
      <c r="AN58" s="90">
        <v>45107</v>
      </c>
      <c r="AO58" s="63"/>
      <c r="AP58" s="73"/>
      <c r="AQ58" s="64"/>
      <c r="AR58" s="94"/>
      <c r="AS58" s="94"/>
      <c r="AT58" s="94"/>
      <c r="AU58" s="94"/>
      <c r="AV58" s="94"/>
      <c r="AW58" s="94"/>
      <c r="AX58" s="94"/>
      <c r="AY58" s="94"/>
      <c r="AZ58" s="94"/>
      <c r="BA58" s="94"/>
      <c r="BB58" s="94"/>
      <c r="BC58" s="94"/>
      <c r="BD58" s="94"/>
      <c r="BE58" s="94"/>
      <c r="BF58" s="94"/>
      <c r="BG58" s="94"/>
      <c r="BH58" s="94"/>
      <c r="BI58" s="94"/>
      <c r="BJ58" s="94"/>
      <c r="BK58" s="94"/>
    </row>
    <row r="59" spans="1:63" ht="105" customHeight="1">
      <c r="A59" s="149">
        <v>12</v>
      </c>
      <c r="B59" s="133" t="s">
        <v>215</v>
      </c>
      <c r="C59" s="133" t="s">
        <v>92</v>
      </c>
      <c r="D59" s="136" t="s">
        <v>216</v>
      </c>
      <c r="E59" s="136" t="s">
        <v>217</v>
      </c>
      <c r="F59" s="190" t="s">
        <v>95</v>
      </c>
      <c r="G59" s="146" t="s">
        <v>218</v>
      </c>
      <c r="H59" s="148" t="s">
        <v>97</v>
      </c>
      <c r="I59" s="148"/>
      <c r="J59" s="148" t="s">
        <v>97</v>
      </c>
      <c r="K59" s="148" t="s">
        <v>97</v>
      </c>
      <c r="L59" s="133" t="s">
        <v>124</v>
      </c>
      <c r="M59" s="149">
        <v>500</v>
      </c>
      <c r="N59" s="150" t="str">
        <f>IF(M59&lt;=0,"",IF(M59&lt;=2,"Muy Baja",IF(M59&lt;=24,"Baja",IF(M59&lt;=500,"Media",IF(M59&lt;=5000,"Alta","Muy Alta")))))</f>
        <v>Media</v>
      </c>
      <c r="O59" s="153">
        <f>IF(N59="","",IF(N59="Muy Baja",0.2,IF(N59="Baja",0.4,IF(N59="Media",0.6,IF(N59="Alta",0.8,IF(N59="Muy Alta",1,))))))</f>
        <v>0.6</v>
      </c>
      <c r="P59" s="133" t="s">
        <v>219</v>
      </c>
      <c r="Q59" s="201" t="str">
        <f>IF(NOT(ISERROR(MATCH(P59,'[1]Tabla Impacto'!$B$220:$B$222,0))),'[1]Tabla Impacto'!$F$222&amp;"Por favor no seleccionar los criterios de impacto(Afectación Económica o presupuestal y Pérdida Reputacional)",P59)</f>
        <v xml:space="preserve">     Entre 50 y 100 SMLMV </v>
      </c>
      <c r="R59" s="150" t="str">
        <f>IF(OR(Q59='[1]Tabla Impacto'!$C$10,Q59='[1]Tabla Impacto'!$D$10),"Leve",IF(OR(Q59='[1]Tabla Impacto'!$C$11,Q59='[1]Tabla Impacto'!$D$11),"Menor",IF(OR(Q59='[1]Tabla Impacto'!$C$12,Q59='[1]Tabla Impacto'!$D$12),"Moderado",IF(OR(Q59='[1]Tabla Impacto'!$C$13,Q59='[1]Tabla Impacto'!$D$13),"Mayor",IF(OR(Q59='[1]Tabla Impacto'!$C$14,Q59='[1]Tabla Impacto'!$D$14),"Catastrófico","")))))</f>
        <v>Moderado</v>
      </c>
      <c r="S59" s="188">
        <f>IF(R59="","",IF(R59="Leve",0.2,IF(R59="Menor",0.4,IF(R59="Moderado",0.6,IF(R59="Mayor",0.8,IF(R59="Catastrófico",1,))))))</f>
        <v>0.6</v>
      </c>
      <c r="T59" s="189" t="str">
        <f>IF(OR(AND(N59="Muy Baja",R59="Leve"),AND(N59="Muy Baja",R59="Menor"),AND(N59="Baja",R59="Leve")),"Bajo",IF(OR(AND(N59="Muy baja",R59="Moderado"),AND(N59="Baja",R59="Menor"),AND(N59="Baja",R59="Moderado"),AND(N59="Media",R59="Leve"),AND(N59="Media",R59="Menor"),AND(N59="Media",R59="Moderado"),AND(N59="Alta",R59="Leve"),AND(N59="Alta",R59="Menor")),"Moderado",IF(OR(AND(N59="Muy Baja",R59="Mayor"),AND(N59="Baja",R59="Mayor"),AND(N59="Media",R59="Mayor"),AND(N59="Alta",R59="Moderado"),AND(N59="Alta",R59="Mayor"),AND(N59="Muy Alta",R59="Leve"),AND(N59="Muy Alta",R59="Menor"),AND(N59="Muy Alta",R59="Moderado"),AND(N59="Muy Alta",R59="Mayor")),"Alto",IF(OR(AND(N59="Muy Baja",R59="Catastrófico"),AND(N59="Baja",R59="Catastrófico"),AND(N59="Media",R59="Catastrófico"),AND(N59="Alta",R59="Catastrófico"),AND(N59="Muy Alta",R59="Catastrófico")),"Extremo",""))))</f>
        <v>Moderado</v>
      </c>
      <c r="U59" s="54">
        <v>1</v>
      </c>
      <c r="V59" s="55" t="s">
        <v>220</v>
      </c>
      <c r="W59" s="54" t="str">
        <f t="shared" si="13"/>
        <v>Probabilidad</v>
      </c>
      <c r="X59" s="56" t="s">
        <v>101</v>
      </c>
      <c r="Y59" s="56" t="s">
        <v>102</v>
      </c>
      <c r="Z59" s="60" t="str">
        <f t="shared" si="1"/>
        <v>40%</v>
      </c>
      <c r="AA59" s="56" t="s">
        <v>103</v>
      </c>
      <c r="AB59" s="56" t="s">
        <v>104</v>
      </c>
      <c r="AC59" s="56" t="s">
        <v>105</v>
      </c>
      <c r="AD59" s="58">
        <f>IFERROR(IF(W59="Probabilidad",(O59-(+O59*Z59)),IF(W59="Impacto",O59,"")),"")</f>
        <v>0.36</v>
      </c>
      <c r="AE59" s="59" t="str">
        <f t="shared" si="2"/>
        <v>Baja</v>
      </c>
      <c r="AF59" s="60">
        <f t="shared" si="3"/>
        <v>0.36</v>
      </c>
      <c r="AG59" s="59" t="str">
        <f t="shared" si="8"/>
        <v>Moderado</v>
      </c>
      <c r="AH59" s="61">
        <f>IFERROR(IF(W59="Impacto",(S59-(+S59*Z59)),IF(W59="Probabilidad",S59,"")),"")</f>
        <v>0.6</v>
      </c>
      <c r="AI59" s="62" t="str">
        <f t="shared" si="5"/>
        <v>Moderado</v>
      </c>
      <c r="AJ59" s="56" t="s">
        <v>106</v>
      </c>
      <c r="AK59" s="133"/>
      <c r="AL59" s="136" t="s">
        <v>221</v>
      </c>
      <c r="AM59" s="133" t="s">
        <v>190</v>
      </c>
      <c r="AN59" s="133" t="s">
        <v>109</v>
      </c>
      <c r="AO59" s="63"/>
      <c r="AP59" s="73"/>
      <c r="AQ59" s="64"/>
      <c r="AR59" s="94"/>
      <c r="AS59" s="94"/>
      <c r="AT59" s="94"/>
      <c r="AU59" s="94"/>
      <c r="AV59" s="94"/>
      <c r="AW59" s="94"/>
      <c r="AX59" s="94"/>
      <c r="AY59" s="94"/>
      <c r="AZ59" s="94"/>
      <c r="BA59" s="94"/>
      <c r="BB59" s="94"/>
      <c r="BC59" s="94"/>
      <c r="BD59" s="94"/>
      <c r="BE59" s="94"/>
      <c r="BF59" s="94"/>
      <c r="BG59" s="94"/>
      <c r="BH59" s="94"/>
      <c r="BI59" s="94"/>
      <c r="BJ59" s="94"/>
      <c r="BK59" s="94"/>
    </row>
    <row r="60" spans="1:63" ht="135.75" customHeight="1">
      <c r="A60" s="134"/>
      <c r="B60" s="134"/>
      <c r="C60" s="134"/>
      <c r="D60" s="192"/>
      <c r="E60" s="192"/>
      <c r="F60" s="135"/>
      <c r="G60" s="134"/>
      <c r="H60" s="134"/>
      <c r="I60" s="134"/>
      <c r="J60" s="134"/>
      <c r="K60" s="134"/>
      <c r="L60" s="134"/>
      <c r="M60" s="134"/>
      <c r="N60" s="134"/>
      <c r="O60" s="134"/>
      <c r="P60" s="134"/>
      <c r="Q60" s="135"/>
      <c r="R60" s="134"/>
      <c r="S60" s="134"/>
      <c r="T60" s="134"/>
      <c r="U60" s="54">
        <v>2</v>
      </c>
      <c r="V60" s="87" t="s">
        <v>222</v>
      </c>
      <c r="W60" s="54" t="str">
        <f t="shared" si="13"/>
        <v>Probabilidad</v>
      </c>
      <c r="X60" s="56" t="s">
        <v>101</v>
      </c>
      <c r="Y60" s="56" t="s">
        <v>102</v>
      </c>
      <c r="Z60" s="60" t="str">
        <f t="shared" si="1"/>
        <v>40%</v>
      </c>
      <c r="AA60" s="56" t="s">
        <v>103</v>
      </c>
      <c r="AB60" s="56" t="s">
        <v>104</v>
      </c>
      <c r="AC60" s="56" t="s">
        <v>105</v>
      </c>
      <c r="AD60" s="58">
        <f>IFERROR(IF(AND(W59="Probabilidad",W60="Probabilidad"),(AF59-(+AF59*Z60)),IF(W60="Probabilidad",(O59-(+O59*Z60)),IF(W60="Impacto",AF59,""))),"")</f>
        <v>0.216</v>
      </c>
      <c r="AE60" s="59" t="str">
        <f t="shared" si="2"/>
        <v>Baja</v>
      </c>
      <c r="AF60" s="60">
        <f t="shared" si="3"/>
        <v>0.216</v>
      </c>
      <c r="AG60" s="59" t="str">
        <f t="shared" si="8"/>
        <v>Moderado</v>
      </c>
      <c r="AH60" s="61">
        <f>IFERROR(IF(AND(W59="Impacto",W60="Impacto"),(AH59-(+AH59*Z60)),IF(W60="Impacto",(S59-(+S59*Z60)),IF(W60="Probabilidad",AH59,""))),"")</f>
        <v>0.6</v>
      </c>
      <c r="AI60" s="62" t="str">
        <f t="shared" si="5"/>
        <v>Moderado</v>
      </c>
      <c r="AJ60" s="56" t="s">
        <v>106</v>
      </c>
      <c r="AK60" s="134"/>
      <c r="AL60" s="134"/>
      <c r="AM60" s="134"/>
      <c r="AN60" s="134"/>
      <c r="AO60" s="92"/>
      <c r="AP60" s="92"/>
      <c r="AQ60" s="92"/>
      <c r="AR60" s="94"/>
      <c r="AS60" s="94"/>
      <c r="AT60" s="94"/>
      <c r="AU60" s="94"/>
      <c r="AV60" s="94"/>
      <c r="AW60" s="94"/>
      <c r="AX60" s="94"/>
      <c r="AY60" s="94"/>
      <c r="AZ60" s="94"/>
      <c r="BA60" s="94"/>
      <c r="BB60" s="94"/>
      <c r="BC60" s="94"/>
      <c r="BD60" s="94"/>
      <c r="BE60" s="94"/>
      <c r="BF60" s="94"/>
      <c r="BG60" s="94"/>
      <c r="BH60" s="94"/>
      <c r="BI60" s="94"/>
      <c r="BJ60" s="94"/>
      <c r="BK60" s="94"/>
    </row>
    <row r="61" spans="1:63" ht="134.25" customHeight="1">
      <c r="A61" s="135"/>
      <c r="B61" s="135"/>
      <c r="C61" s="135"/>
      <c r="D61" s="191"/>
      <c r="E61" s="191"/>
      <c r="F61" s="27"/>
      <c r="G61" s="135"/>
      <c r="H61" s="135"/>
      <c r="I61" s="135"/>
      <c r="J61" s="135"/>
      <c r="K61" s="135"/>
      <c r="L61" s="135"/>
      <c r="M61" s="135"/>
      <c r="N61" s="135"/>
      <c r="O61" s="135"/>
      <c r="P61" s="135"/>
      <c r="Q61" s="75">
        <f t="shared" ref="Q61:Q63" si="15">IF(NOT(ISERROR(MATCH(P61,'[1]Tabla Impacto'!$B$220:$B$222,0))),'[1]Tabla Impacto'!$F$222&amp;"Por favor no seleccionar los criterios de impacto(Afectación Económica o presupuestal y Pérdida Reputacional)",P61)</f>
        <v>0</v>
      </c>
      <c r="R61" s="135"/>
      <c r="S61" s="135"/>
      <c r="T61" s="135"/>
      <c r="U61" s="99"/>
      <c r="V61" s="87" t="s">
        <v>223</v>
      </c>
      <c r="W61" s="54" t="str">
        <f t="shared" si="13"/>
        <v>Probabilidad</v>
      </c>
      <c r="X61" s="56" t="s">
        <v>101</v>
      </c>
      <c r="Y61" s="56" t="s">
        <v>102</v>
      </c>
      <c r="Z61" s="60" t="str">
        <f t="shared" si="1"/>
        <v>40%</v>
      </c>
      <c r="AA61" s="56" t="s">
        <v>103</v>
      </c>
      <c r="AB61" s="56" t="s">
        <v>104</v>
      </c>
      <c r="AC61" s="56" t="s">
        <v>105</v>
      </c>
      <c r="AD61" s="58">
        <f>IFERROR(IF(AND(W60="Probabilidad",W61="Probabilidad"),(AF60-(+AF60*Z61)),IF(AND(W60="Impacto",W61="Probabilidad"),(AF59-(+AF59*Z61)),IF(W61="Impacto",AF60,""))),"")</f>
        <v>0.12959999999999999</v>
      </c>
      <c r="AE61" s="59" t="str">
        <f t="shared" si="2"/>
        <v>Muy Baja</v>
      </c>
      <c r="AF61" s="60">
        <f t="shared" si="3"/>
        <v>0.12959999999999999</v>
      </c>
      <c r="AG61" s="59" t="str">
        <f t="shared" si="8"/>
        <v>Moderado</v>
      </c>
      <c r="AH61" s="61">
        <f>IFERROR(IF(AND(W60="Impacto",W61="Impacto"),(AH60-(+AH60*Z61)),IF(AND(W60="Probabilidad",W61="Impacto"),(AH59-(+AH59*Z61)),IF(W61="Probabilidad",AH60,""))),"")</f>
        <v>0.6</v>
      </c>
      <c r="AI61" s="62" t="str">
        <f t="shared" si="5"/>
        <v>Moderado</v>
      </c>
      <c r="AJ61" s="56" t="s">
        <v>106</v>
      </c>
      <c r="AK61" s="135"/>
      <c r="AL61" s="135"/>
      <c r="AM61" s="135"/>
      <c r="AN61" s="135"/>
      <c r="AO61" s="94"/>
      <c r="AP61" s="94"/>
      <c r="AQ61" s="94"/>
      <c r="AR61" s="94"/>
      <c r="AS61" s="94"/>
      <c r="AT61" s="94"/>
      <c r="AU61" s="94"/>
      <c r="AV61" s="94"/>
      <c r="AW61" s="94"/>
      <c r="AX61" s="94"/>
      <c r="AY61" s="94"/>
      <c r="AZ61" s="94"/>
      <c r="BA61" s="94"/>
      <c r="BB61" s="94"/>
      <c r="BC61" s="94"/>
      <c r="BD61" s="94"/>
      <c r="BE61" s="94"/>
      <c r="BF61" s="94"/>
      <c r="BG61" s="94"/>
      <c r="BH61" s="94"/>
      <c r="BI61" s="94"/>
      <c r="BJ61" s="94"/>
      <c r="BK61" s="94"/>
    </row>
    <row r="62" spans="1:63" ht="186" customHeight="1">
      <c r="A62" s="54">
        <v>13</v>
      </c>
      <c r="B62" s="88" t="s">
        <v>224</v>
      </c>
      <c r="C62" s="87" t="s">
        <v>92</v>
      </c>
      <c r="D62" s="95" t="s">
        <v>225</v>
      </c>
      <c r="E62" s="95" t="s">
        <v>226</v>
      </c>
      <c r="F62" s="92"/>
      <c r="G62" s="88" t="s">
        <v>227</v>
      </c>
      <c r="H62" s="100" t="s">
        <v>97</v>
      </c>
      <c r="I62" s="100"/>
      <c r="J62" s="100"/>
      <c r="K62" s="100"/>
      <c r="L62" s="87" t="s">
        <v>124</v>
      </c>
      <c r="M62" s="54">
        <v>24</v>
      </c>
      <c r="N62" s="101" t="str">
        <f t="shared" ref="N62:N63" si="16">IF(M62&lt;=0,"",IF(M62&lt;=2,"Muy Baja",IF(M62&lt;=24,"Baja",IF(M62&lt;=500,"Media",IF(M62&lt;=5000,"Alta","Muy Alta")))))</f>
        <v>Baja</v>
      </c>
      <c r="O62" s="60">
        <f t="shared" ref="O62:O63" si="17">IF(N62="","",IF(N62="Muy Baja",0.2,IF(N62="Baja",0.4,IF(N62="Media",0.6,IF(N62="Alta",0.8,IF(N62="Muy Alta",1,))))))</f>
        <v>0.4</v>
      </c>
      <c r="P62" s="87" t="s">
        <v>228</v>
      </c>
      <c r="Q62" s="102" t="str">
        <f t="shared" si="15"/>
        <v xml:space="preserve">     Entre 10 y 50 SMLMV </v>
      </c>
      <c r="R62" s="101" t="str">
        <f t="shared" ref="R62:R63" si="18">IF(OR(Q62='[1]Tabla Impacto'!$C$10,Q62='[1]Tabla Impacto'!$D$10),"Leve",IF(OR(Q62='[1]Tabla Impacto'!$C$11,Q62='[1]Tabla Impacto'!$D$11),"Menor",IF(OR(Q62='[1]Tabla Impacto'!$C$12,Q62='[1]Tabla Impacto'!$D$12),"Moderado",IF(OR(Q62='[1]Tabla Impacto'!$C$13,Q62='[1]Tabla Impacto'!$D$13),"Mayor",IF(OR(Q62='[1]Tabla Impacto'!$C$14,Q62='[1]Tabla Impacto'!$D$14),"Catastrófico","")))))</f>
        <v>Menor</v>
      </c>
      <c r="S62" s="103">
        <f t="shared" ref="S62:S63" si="19">IF(R62="","",IF(R62="Leve",0.2,IF(R62="Menor",0.4,IF(R62="Moderado",0.6,IF(R62="Mayor",0.8,IF(R62="Catastrófico",1,))))))</f>
        <v>0.4</v>
      </c>
      <c r="T62" s="104" t="str">
        <f t="shared" ref="T62:T63" si="20">IF(OR(AND(N62="Muy Baja",R62="Leve"),AND(N62="Muy Baja",R62="Menor"),AND(N62="Baja",R62="Leve")),"Bajo",IF(OR(AND(N62="Muy baja",R62="Moderado"),AND(N62="Baja",R62="Menor"),AND(N62="Baja",R62="Moderado"),AND(N62="Media",R62="Leve"),AND(N62="Media",R62="Menor"),AND(N62="Media",R62="Moderado"),AND(N62="Alta",R62="Leve"),AND(N62="Alta",R62="Menor")),"Moderado",IF(OR(AND(N62="Muy Baja",R62="Mayor"),AND(N62="Baja",R62="Mayor"),AND(N62="Media",R62="Mayor"),AND(N62="Alta",R62="Moderado"),AND(N62="Alta",R62="Mayor"),AND(N62="Muy Alta",R62="Leve"),AND(N62="Muy Alta",R62="Menor"),AND(N62="Muy Alta",R62="Moderado"),AND(N62="Muy Alta",R62="Mayor")),"Alto",IF(OR(AND(N62="Muy Baja",R62="Catastrófico"),AND(N62="Baja",R62="Catastrófico"),AND(N62="Media",R62="Catastrófico"),AND(N62="Alta",R62="Catastrófico"),AND(N62="Muy Alta",R62="Catastrófico")),"Extremo",""))))</f>
        <v>Moderado</v>
      </c>
      <c r="U62" s="99"/>
      <c r="V62" s="87" t="s">
        <v>229</v>
      </c>
      <c r="W62" s="54" t="str">
        <f t="shared" si="13"/>
        <v>Probabilidad</v>
      </c>
      <c r="X62" s="56" t="s">
        <v>136</v>
      </c>
      <c r="Y62" s="56" t="s">
        <v>102</v>
      </c>
      <c r="Z62" s="60" t="str">
        <f t="shared" si="1"/>
        <v>30%</v>
      </c>
      <c r="AA62" s="56" t="s">
        <v>103</v>
      </c>
      <c r="AB62" s="56" t="s">
        <v>104</v>
      </c>
      <c r="AC62" s="56" t="s">
        <v>105</v>
      </c>
      <c r="AD62" s="58">
        <f t="shared" ref="AD62:AD63" si="21">IFERROR(IF(W62="Probabilidad",(O62-(+O62*Z62)),IF(W62="Impacto",O62,"")),"")</f>
        <v>0.28000000000000003</v>
      </c>
      <c r="AE62" s="59" t="str">
        <f t="shared" si="2"/>
        <v>Baja</v>
      </c>
      <c r="AF62" s="60">
        <f t="shared" si="3"/>
        <v>0.28000000000000003</v>
      </c>
      <c r="AG62" s="59" t="str">
        <f t="shared" si="8"/>
        <v>Menor</v>
      </c>
      <c r="AH62" s="61">
        <f t="shared" ref="AH62:AH63" si="22">IFERROR(IF(W62="Impacto",(S62-(+S62*Z62)),IF(W62="Probabilidad",S62,"")),"")</f>
        <v>0.4</v>
      </c>
      <c r="AI62" s="62" t="str">
        <f t="shared" si="5"/>
        <v>Moderado</v>
      </c>
      <c r="AJ62" s="56" t="s">
        <v>106</v>
      </c>
      <c r="AK62" s="105"/>
      <c r="AL62" s="95" t="s">
        <v>230</v>
      </c>
      <c r="AM62" s="96" t="s">
        <v>190</v>
      </c>
      <c r="AN62" s="88" t="s">
        <v>146</v>
      </c>
      <c r="AO62" s="94"/>
      <c r="AP62" s="94"/>
      <c r="AQ62" s="94"/>
      <c r="AR62" s="94"/>
      <c r="AS62" s="94"/>
      <c r="AT62" s="94"/>
      <c r="AU62" s="94"/>
      <c r="AV62" s="94"/>
      <c r="AW62" s="94"/>
      <c r="AX62" s="94"/>
      <c r="AY62" s="94"/>
      <c r="AZ62" s="94"/>
      <c r="BA62" s="94"/>
      <c r="BB62" s="94"/>
      <c r="BC62" s="94"/>
      <c r="BD62" s="94"/>
      <c r="BE62" s="94"/>
      <c r="BF62" s="94"/>
      <c r="BG62" s="94"/>
      <c r="BH62" s="94"/>
      <c r="BI62" s="94"/>
      <c r="BJ62" s="94"/>
      <c r="BK62" s="94"/>
    </row>
    <row r="63" spans="1:63" ht="119.25" customHeight="1">
      <c r="A63" s="149">
        <v>13</v>
      </c>
      <c r="B63" s="190" t="s">
        <v>231</v>
      </c>
      <c r="C63" s="133" t="s">
        <v>92</v>
      </c>
      <c r="D63" s="136" t="s">
        <v>232</v>
      </c>
      <c r="E63" s="136" t="s">
        <v>233</v>
      </c>
      <c r="F63" s="92"/>
      <c r="G63" s="190" t="s">
        <v>234</v>
      </c>
      <c r="H63" s="148" t="s">
        <v>97</v>
      </c>
      <c r="I63" s="148"/>
      <c r="J63" s="148"/>
      <c r="K63" s="148"/>
      <c r="L63" s="133" t="s">
        <v>124</v>
      </c>
      <c r="M63" s="149">
        <v>24</v>
      </c>
      <c r="N63" s="150" t="str">
        <f t="shared" si="16"/>
        <v>Baja</v>
      </c>
      <c r="O63" s="153">
        <f t="shared" si="17"/>
        <v>0.4</v>
      </c>
      <c r="P63" s="133" t="s">
        <v>133</v>
      </c>
      <c r="Q63" s="102" t="str">
        <f t="shared" si="15"/>
        <v xml:space="preserve">     El riesgo afecta la imagen de la entidad internamente, de conocimiento general, nivel interno, de junta directiva y accionistas y/o de proveedores</v>
      </c>
      <c r="R63" s="150" t="str">
        <f t="shared" si="18"/>
        <v/>
      </c>
      <c r="S63" s="188" t="str">
        <f t="shared" si="19"/>
        <v/>
      </c>
      <c r="T63" s="189" t="str">
        <f t="shared" si="20"/>
        <v/>
      </c>
      <c r="U63" s="199"/>
      <c r="V63" s="133" t="s">
        <v>235</v>
      </c>
      <c r="W63" s="149" t="str">
        <f t="shared" si="13"/>
        <v>Probabilidad</v>
      </c>
      <c r="X63" s="145" t="s">
        <v>101</v>
      </c>
      <c r="Y63" s="145" t="s">
        <v>102</v>
      </c>
      <c r="Z63" s="153" t="str">
        <f t="shared" si="1"/>
        <v>40%</v>
      </c>
      <c r="AA63" s="145" t="s">
        <v>103</v>
      </c>
      <c r="AB63" s="145" t="s">
        <v>104</v>
      </c>
      <c r="AC63" s="145" t="s">
        <v>105</v>
      </c>
      <c r="AD63" s="193">
        <f t="shared" si="21"/>
        <v>0.24</v>
      </c>
      <c r="AE63" s="195" t="str">
        <f t="shared" si="2"/>
        <v>Baja</v>
      </c>
      <c r="AF63" s="153">
        <f t="shared" si="3"/>
        <v>0.24</v>
      </c>
      <c r="AG63" s="195" t="str">
        <f t="shared" si="8"/>
        <v/>
      </c>
      <c r="AH63" s="196" t="str">
        <f t="shared" si="22"/>
        <v/>
      </c>
      <c r="AI63" s="197" t="str">
        <f t="shared" si="5"/>
        <v/>
      </c>
      <c r="AJ63" s="145" t="s">
        <v>106</v>
      </c>
      <c r="AK63" s="198"/>
      <c r="AL63" s="136" t="s">
        <v>236</v>
      </c>
      <c r="AM63" s="133" t="s">
        <v>237</v>
      </c>
      <c r="AN63" s="194">
        <v>45076</v>
      </c>
      <c r="AO63" s="94"/>
      <c r="AP63" s="94"/>
      <c r="AQ63" s="94"/>
      <c r="AR63" s="94"/>
      <c r="AS63" s="94"/>
      <c r="AT63" s="94"/>
      <c r="AU63" s="94"/>
      <c r="AV63" s="94"/>
      <c r="AW63" s="94"/>
      <c r="AX63" s="94"/>
      <c r="AY63" s="94"/>
      <c r="AZ63" s="94"/>
      <c r="BA63" s="94"/>
      <c r="BB63" s="94"/>
      <c r="BC63" s="94"/>
      <c r="BD63" s="94"/>
      <c r="BE63" s="94"/>
      <c r="BF63" s="94"/>
      <c r="BG63" s="94"/>
      <c r="BH63" s="94"/>
      <c r="BI63" s="94"/>
      <c r="BJ63" s="94"/>
      <c r="BK63" s="94"/>
    </row>
    <row r="64" spans="1:63" ht="69.75" customHeight="1">
      <c r="A64" s="135"/>
      <c r="B64" s="135"/>
      <c r="C64" s="135"/>
      <c r="D64" s="191"/>
      <c r="E64" s="191"/>
      <c r="F64" s="27"/>
      <c r="G64" s="135"/>
      <c r="H64" s="135"/>
      <c r="I64" s="135"/>
      <c r="J64" s="135"/>
      <c r="K64" s="135"/>
      <c r="L64" s="135"/>
      <c r="M64" s="135"/>
      <c r="N64" s="135"/>
      <c r="O64" s="135"/>
      <c r="P64" s="135"/>
      <c r="Q64" s="94"/>
      <c r="R64" s="135"/>
      <c r="S64" s="135"/>
      <c r="T64" s="135"/>
      <c r="U64" s="135"/>
      <c r="V64" s="135"/>
      <c r="W64" s="135"/>
      <c r="X64" s="135"/>
      <c r="Y64" s="135"/>
      <c r="Z64" s="135"/>
      <c r="AA64" s="135"/>
      <c r="AB64" s="135"/>
      <c r="AC64" s="135"/>
      <c r="AD64" s="135"/>
      <c r="AE64" s="135"/>
      <c r="AF64" s="135"/>
      <c r="AG64" s="135"/>
      <c r="AH64" s="135"/>
      <c r="AI64" s="135"/>
      <c r="AJ64" s="135"/>
      <c r="AK64" s="135"/>
      <c r="AL64" s="135"/>
      <c r="AM64" s="135"/>
      <c r="AN64" s="135"/>
      <c r="AO64" s="94"/>
      <c r="AP64" s="94"/>
      <c r="AQ64" s="94"/>
      <c r="AR64" s="94"/>
      <c r="AS64" s="94"/>
      <c r="AT64" s="94"/>
      <c r="AU64" s="94"/>
      <c r="AV64" s="94"/>
      <c r="AW64" s="94"/>
      <c r="AX64" s="94"/>
      <c r="AY64" s="94"/>
      <c r="AZ64" s="94"/>
      <c r="BA64" s="94"/>
      <c r="BB64" s="94"/>
      <c r="BC64" s="94"/>
      <c r="BD64" s="94"/>
      <c r="BE64" s="94"/>
      <c r="BF64" s="94"/>
      <c r="BG64" s="94"/>
      <c r="BH64" s="94"/>
      <c r="BI64" s="94"/>
      <c r="BJ64" s="94"/>
      <c r="BK64" s="94"/>
    </row>
    <row r="65" spans="1:63" ht="35.25" customHeight="1">
      <c r="A65" s="106"/>
      <c r="B65" s="107"/>
      <c r="C65" s="108"/>
      <c r="D65" s="108"/>
      <c r="E65" s="108"/>
      <c r="F65" s="27"/>
      <c r="G65" s="109"/>
      <c r="H65" s="110"/>
      <c r="I65" s="45"/>
      <c r="J65" s="45"/>
      <c r="K65" s="45"/>
      <c r="L65" s="111"/>
      <c r="M65" s="94"/>
      <c r="N65" s="94"/>
      <c r="O65" s="112"/>
      <c r="P65" s="94"/>
      <c r="Q65" s="94"/>
      <c r="R65" s="94"/>
      <c r="S65" s="94"/>
      <c r="T65" s="94"/>
      <c r="U65" s="113"/>
      <c r="V65" s="114"/>
      <c r="W65" s="94"/>
      <c r="X65" s="94"/>
      <c r="Y65" s="94"/>
      <c r="Z65" s="94"/>
      <c r="AA65" s="94"/>
      <c r="AB65" s="94"/>
      <c r="AC65" s="94"/>
      <c r="AD65" s="94"/>
      <c r="AE65" s="94"/>
      <c r="AF65" s="94"/>
      <c r="AG65" s="94"/>
      <c r="AH65" s="94"/>
      <c r="AI65" s="94"/>
      <c r="AJ65" s="94"/>
      <c r="AK65" s="115"/>
      <c r="AL65" s="115"/>
      <c r="AM65" s="116"/>
      <c r="AN65" s="116"/>
      <c r="AO65" s="94"/>
      <c r="AP65" s="94"/>
      <c r="AQ65" s="94"/>
      <c r="AR65" s="94"/>
      <c r="AS65" s="94"/>
      <c r="AT65" s="94"/>
      <c r="AU65" s="94"/>
      <c r="AV65" s="94"/>
      <c r="AW65" s="94"/>
      <c r="AX65" s="94"/>
      <c r="AY65" s="94"/>
      <c r="AZ65" s="94"/>
      <c r="BA65" s="94"/>
      <c r="BB65" s="94"/>
      <c r="BC65" s="94"/>
      <c r="BD65" s="94"/>
      <c r="BE65" s="94"/>
      <c r="BF65" s="94"/>
      <c r="BG65" s="94"/>
      <c r="BH65" s="94"/>
      <c r="BI65" s="94"/>
      <c r="BJ65" s="94"/>
      <c r="BK65" s="94"/>
    </row>
    <row r="66" spans="1:63" ht="13.5" customHeight="1">
      <c r="A66" s="106"/>
      <c r="B66" s="107"/>
      <c r="C66" s="107"/>
      <c r="D66" s="107"/>
      <c r="E66" s="107"/>
      <c r="F66" s="27"/>
      <c r="G66" s="27"/>
      <c r="H66" s="45"/>
      <c r="I66" s="45"/>
      <c r="J66" s="45"/>
      <c r="K66" s="45"/>
      <c r="L66" s="111"/>
      <c r="M66" s="94"/>
      <c r="N66" s="94"/>
      <c r="O66" s="112"/>
      <c r="P66" s="94"/>
      <c r="Q66" s="94"/>
      <c r="R66" s="94"/>
      <c r="S66" s="94"/>
      <c r="T66" s="94"/>
      <c r="U66" s="113"/>
      <c r="V66" s="111"/>
      <c r="W66" s="94"/>
      <c r="X66" s="94"/>
      <c r="Y66" s="94"/>
      <c r="Z66" s="94"/>
      <c r="AA66" s="94"/>
      <c r="AB66" s="94"/>
      <c r="AC66" s="94"/>
      <c r="AD66" s="94"/>
      <c r="AE66" s="94"/>
      <c r="AF66" s="94"/>
      <c r="AG66" s="94"/>
      <c r="AH66" s="94"/>
      <c r="AI66" s="94"/>
      <c r="AJ66" s="94"/>
      <c r="AK66" s="115"/>
      <c r="AL66" s="115"/>
      <c r="AM66" s="116"/>
      <c r="AN66" s="116"/>
      <c r="AO66" s="94"/>
      <c r="AP66" s="94"/>
      <c r="AQ66" s="94"/>
      <c r="AR66" s="94"/>
      <c r="AS66" s="94"/>
      <c r="AT66" s="94"/>
      <c r="AU66" s="94"/>
      <c r="AV66" s="94"/>
      <c r="AW66" s="94"/>
      <c r="AX66" s="94"/>
      <c r="AY66" s="94"/>
      <c r="AZ66" s="94"/>
      <c r="BA66" s="94"/>
      <c r="BB66" s="94"/>
      <c r="BC66" s="94"/>
      <c r="BD66" s="94"/>
      <c r="BE66" s="94"/>
      <c r="BF66" s="94"/>
      <c r="BG66" s="94"/>
      <c r="BH66" s="94"/>
      <c r="BI66" s="94"/>
      <c r="BJ66" s="94"/>
      <c r="BK66" s="94"/>
    </row>
    <row r="67" spans="1:63" ht="13.5" customHeight="1">
      <c r="A67" s="106"/>
      <c r="B67" s="107"/>
      <c r="C67" s="107"/>
      <c r="D67" s="107"/>
      <c r="E67" s="107"/>
      <c r="F67" s="27"/>
      <c r="G67" s="27"/>
      <c r="H67" s="45"/>
      <c r="I67" s="45"/>
      <c r="J67" s="45"/>
      <c r="K67" s="45"/>
      <c r="L67" s="111"/>
      <c r="M67" s="94"/>
      <c r="N67" s="94"/>
      <c r="O67" s="112"/>
      <c r="P67" s="94"/>
      <c r="Q67" s="94"/>
      <c r="R67" s="94"/>
      <c r="S67" s="94"/>
      <c r="T67" s="94"/>
      <c r="U67" s="113"/>
      <c r="V67" s="111"/>
      <c r="W67" s="94"/>
      <c r="X67" s="94"/>
      <c r="Y67" s="94"/>
      <c r="Z67" s="94"/>
      <c r="AA67" s="94"/>
      <c r="AB67" s="94"/>
      <c r="AC67" s="94"/>
      <c r="AD67" s="94"/>
      <c r="AE67" s="94"/>
      <c r="AF67" s="94"/>
      <c r="AG67" s="94"/>
      <c r="AH67" s="94"/>
      <c r="AI67" s="94"/>
      <c r="AJ67" s="94"/>
      <c r="AK67" s="115"/>
      <c r="AL67" s="115"/>
      <c r="AM67" s="116"/>
      <c r="AN67" s="116"/>
      <c r="AO67" s="94"/>
      <c r="AP67" s="94"/>
      <c r="AQ67" s="94"/>
      <c r="AR67" s="94"/>
      <c r="AS67" s="94"/>
      <c r="AT67" s="94"/>
      <c r="AU67" s="94"/>
      <c r="AV67" s="94"/>
      <c r="AW67" s="94"/>
      <c r="AX67" s="94"/>
      <c r="AY67" s="94"/>
      <c r="AZ67" s="94"/>
      <c r="BA67" s="94"/>
      <c r="BB67" s="94"/>
      <c r="BC67" s="94"/>
      <c r="BD67" s="94"/>
      <c r="BE67" s="94"/>
      <c r="BF67" s="94"/>
      <c r="BG67" s="94"/>
      <c r="BH67" s="94"/>
      <c r="BI67" s="94"/>
      <c r="BJ67" s="94"/>
      <c r="BK67" s="94"/>
    </row>
    <row r="68" spans="1:63" ht="13.5" customHeight="1">
      <c r="A68" s="106"/>
      <c r="B68" s="107"/>
      <c r="C68" s="107"/>
      <c r="D68" s="107"/>
      <c r="E68" s="107"/>
      <c r="F68" s="27"/>
      <c r="G68" s="27"/>
      <c r="H68" s="45"/>
      <c r="I68" s="45"/>
      <c r="J68" s="45"/>
      <c r="K68" s="45"/>
      <c r="L68" s="111"/>
      <c r="M68" s="94"/>
      <c r="N68" s="94"/>
      <c r="O68" s="112"/>
      <c r="P68" s="94"/>
      <c r="Q68" s="94"/>
      <c r="R68" s="94"/>
      <c r="S68" s="94"/>
      <c r="T68" s="94"/>
      <c r="U68" s="113"/>
      <c r="V68" s="111"/>
      <c r="W68" s="94"/>
      <c r="X68" s="94"/>
      <c r="Y68" s="94"/>
      <c r="Z68" s="94"/>
      <c r="AA68" s="94"/>
      <c r="AB68" s="94"/>
      <c r="AC68" s="94"/>
      <c r="AD68" s="94"/>
      <c r="AE68" s="94"/>
      <c r="AF68" s="94"/>
      <c r="AG68" s="94"/>
      <c r="AH68" s="94"/>
      <c r="AI68" s="94"/>
      <c r="AJ68" s="94"/>
      <c r="AK68" s="115"/>
      <c r="AL68" s="115"/>
      <c r="AM68" s="116"/>
      <c r="AN68" s="116"/>
      <c r="AO68" s="94"/>
      <c r="AP68" s="94"/>
      <c r="AQ68" s="94"/>
      <c r="AR68" s="94"/>
      <c r="AS68" s="94"/>
      <c r="AT68" s="94"/>
      <c r="AU68" s="94"/>
      <c r="AV68" s="94"/>
      <c r="AW68" s="94"/>
      <c r="AX68" s="94"/>
      <c r="AY68" s="94"/>
      <c r="AZ68" s="94"/>
      <c r="BA68" s="94"/>
      <c r="BB68" s="94"/>
      <c r="BC68" s="94"/>
      <c r="BD68" s="94"/>
      <c r="BE68" s="94"/>
      <c r="BF68" s="94"/>
      <c r="BG68" s="94"/>
      <c r="BH68" s="94"/>
      <c r="BI68" s="94"/>
      <c r="BJ68" s="94"/>
      <c r="BK68" s="94"/>
    </row>
    <row r="69" spans="1:63" ht="13.5" customHeight="1">
      <c r="A69" s="106"/>
      <c r="B69" s="107"/>
      <c r="C69" s="107"/>
      <c r="D69" s="107"/>
      <c r="E69" s="107"/>
      <c r="F69" s="27"/>
      <c r="G69" s="27"/>
      <c r="H69" s="45"/>
      <c r="I69" s="45"/>
      <c r="J69" s="45"/>
      <c r="K69" s="45"/>
      <c r="L69" s="111"/>
      <c r="M69" s="94"/>
      <c r="N69" s="94"/>
      <c r="O69" s="112"/>
      <c r="P69" s="94"/>
      <c r="Q69" s="94"/>
      <c r="R69" s="94"/>
      <c r="S69" s="94"/>
      <c r="T69" s="94"/>
      <c r="U69" s="113"/>
      <c r="V69" s="111"/>
      <c r="W69" s="94"/>
      <c r="X69" s="94"/>
      <c r="Y69" s="94"/>
      <c r="Z69" s="94"/>
      <c r="AA69" s="94"/>
      <c r="AB69" s="94"/>
      <c r="AC69" s="94"/>
      <c r="AD69" s="94"/>
      <c r="AE69" s="94"/>
      <c r="AF69" s="94"/>
      <c r="AG69" s="94"/>
      <c r="AH69" s="94"/>
      <c r="AI69" s="94"/>
      <c r="AJ69" s="94"/>
      <c r="AK69" s="115"/>
      <c r="AL69" s="115"/>
      <c r="AM69" s="116"/>
      <c r="AN69" s="116"/>
      <c r="AO69" s="94"/>
      <c r="AP69" s="94"/>
      <c r="AQ69" s="94"/>
      <c r="AR69" s="94"/>
      <c r="AS69" s="94"/>
      <c r="AT69" s="94"/>
      <c r="AU69" s="94"/>
      <c r="AV69" s="94"/>
      <c r="AW69" s="94"/>
      <c r="AX69" s="94"/>
      <c r="AY69" s="94"/>
      <c r="AZ69" s="94"/>
      <c r="BA69" s="94"/>
      <c r="BB69" s="94"/>
      <c r="BC69" s="94"/>
      <c r="BD69" s="94"/>
      <c r="BE69" s="94"/>
      <c r="BF69" s="94"/>
      <c r="BG69" s="94"/>
      <c r="BH69" s="94"/>
      <c r="BI69" s="94"/>
      <c r="BJ69" s="94"/>
      <c r="BK69" s="94"/>
    </row>
    <row r="70" spans="1:63" ht="13.5" customHeight="1">
      <c r="A70" s="106"/>
      <c r="B70" s="107"/>
      <c r="C70" s="107"/>
      <c r="D70" s="107"/>
      <c r="E70" s="107"/>
      <c r="F70" s="27"/>
      <c r="G70" s="27"/>
      <c r="H70" s="45"/>
      <c r="I70" s="45"/>
      <c r="J70" s="45"/>
      <c r="K70" s="45"/>
      <c r="L70" s="111"/>
      <c r="M70" s="94"/>
      <c r="N70" s="94"/>
      <c r="O70" s="112"/>
      <c r="P70" s="94"/>
      <c r="Q70" s="94"/>
      <c r="R70" s="94"/>
      <c r="S70" s="94"/>
      <c r="T70" s="94"/>
      <c r="U70" s="113"/>
      <c r="V70" s="111"/>
      <c r="W70" s="94"/>
      <c r="X70" s="94"/>
      <c r="Y70" s="94"/>
      <c r="Z70" s="94"/>
      <c r="AA70" s="94"/>
      <c r="AB70" s="94"/>
      <c r="AC70" s="94"/>
      <c r="AD70" s="94"/>
      <c r="AE70" s="94"/>
      <c r="AF70" s="94"/>
      <c r="AG70" s="94"/>
      <c r="AH70" s="94"/>
      <c r="AI70" s="94"/>
      <c r="AJ70" s="94"/>
      <c r="AK70" s="115"/>
      <c r="AL70" s="115"/>
      <c r="AM70" s="116"/>
      <c r="AN70" s="116"/>
      <c r="AO70" s="94"/>
      <c r="AP70" s="94"/>
      <c r="AQ70" s="94"/>
      <c r="AR70" s="94"/>
      <c r="AS70" s="94"/>
      <c r="AT70" s="94"/>
      <c r="AU70" s="94"/>
      <c r="AV70" s="94"/>
      <c r="AW70" s="94"/>
      <c r="AX70" s="94"/>
      <c r="AY70" s="94"/>
      <c r="AZ70" s="94"/>
      <c r="BA70" s="94"/>
      <c r="BB70" s="94"/>
      <c r="BC70" s="94"/>
      <c r="BD70" s="94"/>
      <c r="BE70" s="94"/>
      <c r="BF70" s="94"/>
      <c r="BG70" s="94"/>
      <c r="BH70" s="94"/>
      <c r="BI70" s="94"/>
      <c r="BJ70" s="94"/>
      <c r="BK70" s="94"/>
    </row>
    <row r="71" spans="1:63" ht="13.5" customHeight="1">
      <c r="A71" s="106"/>
      <c r="B71" s="107"/>
      <c r="C71" s="107"/>
      <c r="D71" s="107"/>
      <c r="E71" s="107"/>
      <c r="F71" s="27"/>
      <c r="G71" s="27"/>
      <c r="H71" s="45"/>
      <c r="I71" s="45"/>
      <c r="J71" s="45"/>
      <c r="K71" s="45"/>
      <c r="L71" s="111"/>
      <c r="M71" s="94"/>
      <c r="N71" s="94"/>
      <c r="O71" s="112"/>
      <c r="P71" s="94"/>
      <c r="Q71" s="94"/>
      <c r="R71" s="94"/>
      <c r="S71" s="94"/>
      <c r="T71" s="94"/>
      <c r="U71" s="117"/>
      <c r="V71" s="111"/>
      <c r="W71" s="94"/>
      <c r="X71" s="94"/>
      <c r="Y71" s="94"/>
      <c r="Z71" s="94"/>
      <c r="AA71" s="94"/>
      <c r="AB71" s="94"/>
      <c r="AC71" s="94"/>
      <c r="AD71" s="94"/>
      <c r="AE71" s="94"/>
      <c r="AF71" s="94"/>
      <c r="AG71" s="94"/>
      <c r="AH71" s="94"/>
      <c r="AI71" s="94"/>
      <c r="AJ71" s="94"/>
      <c r="AK71" s="115"/>
      <c r="AL71" s="115"/>
      <c r="AM71" s="116"/>
      <c r="AN71" s="116"/>
      <c r="AO71" s="94"/>
      <c r="AP71" s="94"/>
      <c r="AQ71" s="94"/>
      <c r="AR71" s="94"/>
      <c r="AS71" s="94"/>
      <c r="AT71" s="94"/>
      <c r="AU71" s="94"/>
      <c r="AV71" s="94"/>
      <c r="AW71" s="94"/>
      <c r="AX71" s="94"/>
      <c r="AY71" s="94"/>
      <c r="AZ71" s="94"/>
      <c r="BA71" s="94"/>
      <c r="BB71" s="94"/>
      <c r="BC71" s="94"/>
      <c r="BD71" s="94"/>
      <c r="BE71" s="94"/>
      <c r="BF71" s="94"/>
      <c r="BG71" s="94"/>
      <c r="BH71" s="94"/>
      <c r="BI71" s="94"/>
      <c r="BJ71" s="94"/>
      <c r="BK71" s="94"/>
    </row>
    <row r="72" spans="1:63" ht="13.5" customHeight="1">
      <c r="A72" s="106"/>
      <c r="B72" s="107"/>
      <c r="C72" s="107"/>
      <c r="D72" s="107"/>
      <c r="E72" s="107"/>
      <c r="F72" s="27"/>
      <c r="G72" s="27"/>
      <c r="H72" s="45"/>
      <c r="I72" s="45"/>
      <c r="J72" s="45"/>
      <c r="K72" s="45"/>
      <c r="L72" s="111"/>
      <c r="M72" s="94"/>
      <c r="N72" s="94"/>
      <c r="O72" s="112"/>
      <c r="P72" s="94"/>
      <c r="Q72" s="94"/>
      <c r="R72" s="94"/>
      <c r="S72" s="94"/>
      <c r="T72" s="94"/>
      <c r="U72" s="117"/>
      <c r="V72" s="111"/>
      <c r="W72" s="94"/>
      <c r="X72" s="94"/>
      <c r="Y72" s="94"/>
      <c r="Z72" s="94"/>
      <c r="AA72" s="94"/>
      <c r="AB72" s="94"/>
      <c r="AC72" s="94"/>
      <c r="AD72" s="94"/>
      <c r="AE72" s="94"/>
      <c r="AF72" s="94"/>
      <c r="AG72" s="94"/>
      <c r="AH72" s="94"/>
      <c r="AI72" s="94"/>
      <c r="AJ72" s="94"/>
      <c r="AK72" s="115"/>
      <c r="AL72" s="115"/>
      <c r="AM72" s="116"/>
      <c r="AN72" s="116"/>
      <c r="AO72" s="94"/>
      <c r="AP72" s="94"/>
      <c r="AQ72" s="94"/>
      <c r="AR72" s="94"/>
      <c r="AS72" s="94"/>
      <c r="AT72" s="94"/>
      <c r="AU72" s="94"/>
      <c r="AV72" s="94"/>
      <c r="AW72" s="94"/>
      <c r="AX72" s="94"/>
      <c r="AY72" s="94"/>
      <c r="AZ72" s="94"/>
      <c r="BA72" s="94"/>
      <c r="BB72" s="94"/>
      <c r="BC72" s="94"/>
      <c r="BD72" s="94"/>
      <c r="BE72" s="94"/>
      <c r="BF72" s="94"/>
      <c r="BG72" s="94"/>
      <c r="BH72" s="94"/>
      <c r="BI72" s="94"/>
      <c r="BJ72" s="94"/>
      <c r="BK72" s="94"/>
    </row>
    <row r="73" spans="1:63" ht="13.5" customHeight="1">
      <c r="A73" s="106"/>
      <c r="B73" s="107"/>
      <c r="C73" s="107"/>
      <c r="D73" s="107"/>
      <c r="E73" s="107"/>
      <c r="F73" s="27"/>
      <c r="G73" s="27"/>
      <c r="H73" s="45"/>
      <c r="I73" s="45"/>
      <c r="J73" s="45"/>
      <c r="K73" s="45"/>
      <c r="L73" s="111"/>
      <c r="M73" s="94"/>
      <c r="N73" s="94"/>
      <c r="O73" s="112"/>
      <c r="P73" s="94"/>
      <c r="Q73" s="94"/>
      <c r="R73" s="94"/>
      <c r="S73" s="94"/>
      <c r="T73" s="94"/>
      <c r="U73" s="117"/>
      <c r="V73" s="111"/>
      <c r="W73" s="94"/>
      <c r="X73" s="94"/>
      <c r="Y73" s="94"/>
      <c r="Z73" s="94"/>
      <c r="AA73" s="94"/>
      <c r="AB73" s="94"/>
      <c r="AC73" s="94"/>
      <c r="AD73" s="94"/>
      <c r="AE73" s="94"/>
      <c r="AF73" s="94"/>
      <c r="AG73" s="94"/>
      <c r="AH73" s="94"/>
      <c r="AI73" s="94"/>
      <c r="AJ73" s="94"/>
      <c r="AK73" s="115"/>
      <c r="AL73" s="115"/>
      <c r="AM73" s="116"/>
      <c r="AN73" s="116"/>
      <c r="AO73" s="94"/>
      <c r="AP73" s="94"/>
      <c r="AQ73" s="94"/>
      <c r="AR73" s="94"/>
      <c r="AS73" s="94"/>
      <c r="AT73" s="94"/>
      <c r="AU73" s="94"/>
      <c r="AV73" s="94"/>
      <c r="AW73" s="94"/>
      <c r="AX73" s="94"/>
      <c r="AY73" s="94"/>
      <c r="AZ73" s="94"/>
      <c r="BA73" s="94"/>
      <c r="BB73" s="94"/>
      <c r="BC73" s="94"/>
      <c r="BD73" s="94"/>
      <c r="BE73" s="94"/>
      <c r="BF73" s="94"/>
      <c r="BG73" s="94"/>
      <c r="BH73" s="94"/>
      <c r="BI73" s="94"/>
      <c r="BJ73" s="94"/>
      <c r="BK73" s="94"/>
    </row>
    <row r="74" spans="1:63" ht="13.5" customHeight="1">
      <c r="A74" s="106"/>
      <c r="B74" s="107"/>
      <c r="C74" s="107"/>
      <c r="D74" s="107"/>
      <c r="E74" s="107"/>
      <c r="F74" s="27"/>
      <c r="G74" s="27"/>
      <c r="H74" s="45"/>
      <c r="I74" s="45"/>
      <c r="J74" s="45"/>
      <c r="K74" s="45"/>
      <c r="L74" s="111"/>
      <c r="M74" s="94"/>
      <c r="N74" s="94"/>
      <c r="O74" s="112"/>
      <c r="P74" s="94"/>
      <c r="Q74" s="94"/>
      <c r="R74" s="94"/>
      <c r="S74" s="94"/>
      <c r="T74" s="94"/>
      <c r="U74" s="117"/>
      <c r="V74" s="111"/>
      <c r="W74" s="94"/>
      <c r="X74" s="94"/>
      <c r="Y74" s="94"/>
      <c r="Z74" s="94"/>
      <c r="AA74" s="94"/>
      <c r="AB74" s="94"/>
      <c r="AC74" s="94"/>
      <c r="AD74" s="94"/>
      <c r="AE74" s="94"/>
      <c r="AF74" s="94"/>
      <c r="AG74" s="94"/>
      <c r="AH74" s="94"/>
      <c r="AI74" s="94"/>
      <c r="AJ74" s="94"/>
      <c r="AK74" s="111"/>
      <c r="AL74" s="111"/>
      <c r="AM74" s="116"/>
      <c r="AN74" s="118"/>
      <c r="AO74" s="94"/>
      <c r="AP74" s="94"/>
      <c r="AQ74" s="94"/>
      <c r="AR74" s="94"/>
      <c r="AS74" s="94"/>
      <c r="AT74" s="94"/>
      <c r="AU74" s="94"/>
      <c r="AV74" s="94"/>
      <c r="AW74" s="94"/>
      <c r="AX74" s="94"/>
      <c r="AY74" s="94"/>
      <c r="AZ74" s="94"/>
      <c r="BA74" s="94"/>
      <c r="BB74" s="94"/>
      <c r="BC74" s="94"/>
      <c r="BD74" s="94"/>
      <c r="BE74" s="94"/>
      <c r="BF74" s="94"/>
      <c r="BG74" s="94"/>
      <c r="BH74" s="94"/>
      <c r="BI74" s="94"/>
      <c r="BJ74" s="94"/>
      <c r="BK74" s="94"/>
    </row>
    <row r="75" spans="1:63" ht="13.5" customHeight="1">
      <c r="A75" s="106"/>
      <c r="B75" s="107"/>
      <c r="C75" s="107"/>
      <c r="D75" s="107"/>
      <c r="E75" s="107"/>
      <c r="F75" s="27"/>
      <c r="G75" s="27"/>
      <c r="H75" s="45"/>
      <c r="I75" s="45"/>
      <c r="J75" s="45"/>
      <c r="K75" s="45"/>
      <c r="L75" s="111"/>
      <c r="M75" s="94"/>
      <c r="N75" s="94"/>
      <c r="O75" s="112"/>
      <c r="P75" s="94"/>
      <c r="Q75" s="94"/>
      <c r="R75" s="94"/>
      <c r="S75" s="94"/>
      <c r="T75" s="94"/>
      <c r="U75" s="117"/>
      <c r="V75" s="111"/>
      <c r="W75" s="94"/>
      <c r="X75" s="94"/>
      <c r="Y75" s="94"/>
      <c r="Z75" s="94"/>
      <c r="AA75" s="94"/>
      <c r="AB75" s="94"/>
      <c r="AC75" s="94"/>
      <c r="AD75" s="94"/>
      <c r="AE75" s="94"/>
      <c r="AF75" s="94"/>
      <c r="AG75" s="94"/>
      <c r="AH75" s="94"/>
      <c r="AI75" s="94"/>
      <c r="AJ75" s="94"/>
      <c r="AK75" s="111"/>
      <c r="AL75" s="111"/>
      <c r="AM75" s="116"/>
      <c r="AN75" s="118"/>
      <c r="AO75" s="94"/>
      <c r="AP75" s="94"/>
      <c r="AQ75" s="94"/>
      <c r="AR75" s="94"/>
      <c r="AS75" s="94"/>
      <c r="AT75" s="94"/>
      <c r="AU75" s="94"/>
      <c r="AV75" s="94"/>
      <c r="AW75" s="94"/>
      <c r="AX75" s="94"/>
      <c r="AY75" s="94"/>
      <c r="AZ75" s="94"/>
      <c r="BA75" s="94"/>
      <c r="BB75" s="94"/>
      <c r="BC75" s="94"/>
      <c r="BD75" s="94"/>
      <c r="BE75" s="94"/>
      <c r="BF75" s="94"/>
      <c r="BG75" s="94"/>
      <c r="BH75" s="94"/>
      <c r="BI75" s="94"/>
      <c r="BJ75" s="94"/>
      <c r="BK75" s="94"/>
    </row>
    <row r="76" spans="1:63" ht="13.5" customHeight="1">
      <c r="A76" s="106"/>
      <c r="B76" s="107"/>
      <c r="C76" s="107"/>
      <c r="D76" s="107"/>
      <c r="E76" s="107"/>
      <c r="F76" s="27"/>
      <c r="G76" s="27"/>
      <c r="H76" s="45"/>
      <c r="I76" s="45"/>
      <c r="J76" s="45"/>
      <c r="K76" s="45"/>
      <c r="L76" s="111"/>
      <c r="M76" s="94"/>
      <c r="N76" s="94"/>
      <c r="O76" s="112"/>
      <c r="P76" s="94"/>
      <c r="Q76" s="94"/>
      <c r="R76" s="94"/>
      <c r="S76" s="94"/>
      <c r="T76" s="94"/>
      <c r="U76" s="117"/>
      <c r="V76" s="111"/>
      <c r="W76" s="94"/>
      <c r="X76" s="94"/>
      <c r="Y76" s="94"/>
      <c r="Z76" s="94"/>
      <c r="AA76" s="94"/>
      <c r="AB76" s="94"/>
      <c r="AC76" s="94"/>
      <c r="AD76" s="94"/>
      <c r="AE76" s="94"/>
      <c r="AF76" s="94"/>
      <c r="AG76" s="94"/>
      <c r="AH76" s="94"/>
      <c r="AI76" s="94"/>
      <c r="AJ76" s="94"/>
      <c r="AK76" s="111"/>
      <c r="AL76" s="111"/>
      <c r="AM76" s="116"/>
      <c r="AN76" s="118"/>
      <c r="AO76" s="94"/>
      <c r="AP76" s="94"/>
      <c r="AQ76" s="94"/>
      <c r="AR76" s="94"/>
      <c r="AS76" s="94"/>
      <c r="AT76" s="94"/>
      <c r="AU76" s="94"/>
      <c r="AV76" s="94"/>
      <c r="AW76" s="94"/>
      <c r="AX76" s="94"/>
      <c r="AY76" s="94"/>
      <c r="AZ76" s="94"/>
      <c r="BA76" s="94"/>
      <c r="BB76" s="94"/>
      <c r="BC76" s="94"/>
      <c r="BD76" s="94"/>
      <c r="BE76" s="94"/>
      <c r="BF76" s="94"/>
      <c r="BG76" s="94"/>
      <c r="BH76" s="94"/>
      <c r="BI76" s="94"/>
      <c r="BJ76" s="94"/>
      <c r="BK76" s="94"/>
    </row>
    <row r="77" spans="1:63" ht="13.5" customHeight="1">
      <c r="A77" s="106"/>
      <c r="B77" s="107"/>
      <c r="C77" s="107"/>
      <c r="D77" s="107"/>
      <c r="E77" s="107"/>
      <c r="F77" s="27"/>
      <c r="G77" s="27"/>
      <c r="H77" s="45"/>
      <c r="I77" s="45"/>
      <c r="J77" s="45"/>
      <c r="K77" s="45"/>
      <c r="L77" s="111"/>
      <c r="M77" s="94"/>
      <c r="N77" s="94"/>
      <c r="O77" s="112"/>
      <c r="P77" s="94"/>
      <c r="Q77" s="94"/>
      <c r="R77" s="94"/>
      <c r="S77" s="94"/>
      <c r="T77" s="94"/>
      <c r="U77" s="117"/>
      <c r="V77" s="111"/>
      <c r="W77" s="94"/>
      <c r="X77" s="94"/>
      <c r="Y77" s="94"/>
      <c r="Z77" s="94"/>
      <c r="AA77" s="94"/>
      <c r="AB77" s="94"/>
      <c r="AC77" s="94"/>
      <c r="AD77" s="94"/>
      <c r="AE77" s="94"/>
      <c r="AF77" s="94"/>
      <c r="AG77" s="94"/>
      <c r="AH77" s="94"/>
      <c r="AI77" s="94"/>
      <c r="AJ77" s="94"/>
      <c r="AK77" s="111"/>
      <c r="AL77" s="111"/>
      <c r="AM77" s="116"/>
      <c r="AN77" s="118"/>
      <c r="AO77" s="94"/>
      <c r="AP77" s="94"/>
      <c r="AQ77" s="94"/>
      <c r="AR77" s="94"/>
      <c r="AS77" s="94"/>
      <c r="AT77" s="94"/>
      <c r="AU77" s="94"/>
      <c r="AV77" s="94"/>
      <c r="AW77" s="94"/>
      <c r="AX77" s="94"/>
      <c r="AY77" s="94"/>
      <c r="AZ77" s="94"/>
      <c r="BA77" s="94"/>
      <c r="BB77" s="94"/>
      <c r="BC77" s="94"/>
      <c r="BD77" s="94"/>
      <c r="BE77" s="94"/>
      <c r="BF77" s="94"/>
      <c r="BG77" s="94"/>
      <c r="BH77" s="94"/>
      <c r="BI77" s="94"/>
      <c r="BJ77" s="94"/>
      <c r="BK77" s="94"/>
    </row>
    <row r="78" spans="1:63" ht="13.5" customHeight="1">
      <c r="A78" s="106"/>
      <c r="B78" s="107"/>
      <c r="C78" s="107"/>
      <c r="D78" s="107"/>
      <c r="E78" s="107"/>
      <c r="F78" s="27"/>
      <c r="G78" s="27"/>
      <c r="H78" s="45"/>
      <c r="I78" s="45"/>
      <c r="J78" s="45"/>
      <c r="K78" s="45"/>
      <c r="L78" s="111"/>
      <c r="M78" s="94"/>
      <c r="N78" s="94"/>
      <c r="O78" s="112"/>
      <c r="P78" s="94"/>
      <c r="Q78" s="94"/>
      <c r="R78" s="94"/>
      <c r="S78" s="94"/>
      <c r="T78" s="94"/>
      <c r="U78" s="117"/>
      <c r="V78" s="111"/>
      <c r="W78" s="94"/>
      <c r="X78" s="94"/>
      <c r="Y78" s="94"/>
      <c r="Z78" s="94"/>
      <c r="AA78" s="94"/>
      <c r="AB78" s="94"/>
      <c r="AC78" s="94"/>
      <c r="AD78" s="94"/>
      <c r="AE78" s="94"/>
      <c r="AF78" s="94"/>
      <c r="AG78" s="94"/>
      <c r="AH78" s="94"/>
      <c r="AI78" s="94"/>
      <c r="AJ78" s="94"/>
      <c r="AK78" s="111"/>
      <c r="AL78" s="111"/>
      <c r="AM78" s="116"/>
      <c r="AN78" s="118"/>
      <c r="AO78" s="94"/>
      <c r="AP78" s="94"/>
      <c r="AQ78" s="94"/>
      <c r="AR78" s="94"/>
      <c r="AS78" s="94"/>
      <c r="AT78" s="94"/>
      <c r="AU78" s="94"/>
      <c r="AV78" s="94"/>
      <c r="AW78" s="94"/>
      <c r="AX78" s="94"/>
      <c r="AY78" s="94"/>
      <c r="AZ78" s="94"/>
      <c r="BA78" s="94"/>
      <c r="BB78" s="94"/>
      <c r="BC78" s="94"/>
      <c r="BD78" s="94"/>
      <c r="BE78" s="94"/>
      <c r="BF78" s="94"/>
      <c r="BG78" s="94"/>
      <c r="BH78" s="94"/>
      <c r="BI78" s="94"/>
      <c r="BJ78" s="94"/>
      <c r="BK78" s="94"/>
    </row>
    <row r="79" spans="1:63" ht="13.5" customHeight="1">
      <c r="A79" s="106"/>
      <c r="B79" s="107"/>
      <c r="C79" s="107"/>
      <c r="D79" s="107"/>
      <c r="E79" s="107"/>
      <c r="F79" s="27"/>
      <c r="G79" s="27"/>
      <c r="H79" s="45"/>
      <c r="I79" s="45"/>
      <c r="J79" s="45"/>
      <c r="K79" s="45"/>
      <c r="L79" s="111"/>
      <c r="M79" s="94"/>
      <c r="N79" s="94"/>
      <c r="O79" s="112"/>
      <c r="P79" s="94"/>
      <c r="Q79" s="94"/>
      <c r="R79" s="94"/>
      <c r="S79" s="94"/>
      <c r="T79" s="94"/>
      <c r="U79" s="117"/>
      <c r="V79" s="111"/>
      <c r="W79" s="94"/>
      <c r="X79" s="94"/>
      <c r="Y79" s="94"/>
      <c r="Z79" s="94"/>
      <c r="AA79" s="94"/>
      <c r="AB79" s="94"/>
      <c r="AC79" s="94"/>
      <c r="AD79" s="94"/>
      <c r="AE79" s="94"/>
      <c r="AF79" s="94"/>
      <c r="AG79" s="94"/>
      <c r="AH79" s="94"/>
      <c r="AI79" s="94"/>
      <c r="AJ79" s="94"/>
      <c r="AK79" s="111"/>
      <c r="AL79" s="111"/>
      <c r="AM79" s="116"/>
      <c r="AN79" s="118"/>
      <c r="AO79" s="94"/>
      <c r="AP79" s="94"/>
      <c r="AQ79" s="94"/>
      <c r="AR79" s="94"/>
      <c r="AS79" s="94"/>
      <c r="AT79" s="94"/>
      <c r="AU79" s="94"/>
      <c r="AV79" s="94"/>
      <c r="AW79" s="94"/>
      <c r="AX79" s="94"/>
      <c r="AY79" s="94"/>
      <c r="AZ79" s="94"/>
      <c r="BA79" s="94"/>
      <c r="BB79" s="94"/>
      <c r="BC79" s="94"/>
      <c r="BD79" s="94"/>
      <c r="BE79" s="94"/>
      <c r="BF79" s="94"/>
      <c r="BG79" s="94"/>
      <c r="BH79" s="94"/>
      <c r="BI79" s="94"/>
      <c r="BJ79" s="94"/>
      <c r="BK79" s="94"/>
    </row>
    <row r="80" spans="1:63" ht="13.5" customHeight="1">
      <c r="A80" s="106"/>
      <c r="B80" s="107"/>
      <c r="C80" s="107"/>
      <c r="D80" s="107"/>
      <c r="E80" s="107"/>
      <c r="F80" s="27"/>
      <c r="G80" s="27"/>
      <c r="H80" s="45"/>
      <c r="I80" s="45"/>
      <c r="J80" s="45"/>
      <c r="K80" s="45"/>
      <c r="L80" s="111"/>
      <c r="M80" s="94"/>
      <c r="N80" s="94"/>
      <c r="O80" s="112"/>
      <c r="P80" s="94"/>
      <c r="Q80" s="94"/>
      <c r="R80" s="94"/>
      <c r="S80" s="94"/>
      <c r="T80" s="94"/>
      <c r="U80" s="117"/>
      <c r="V80" s="111"/>
      <c r="W80" s="94"/>
      <c r="X80" s="94"/>
      <c r="Y80" s="94"/>
      <c r="Z80" s="94"/>
      <c r="AA80" s="94"/>
      <c r="AB80" s="94"/>
      <c r="AC80" s="94"/>
      <c r="AD80" s="94"/>
      <c r="AE80" s="94"/>
      <c r="AF80" s="94"/>
      <c r="AG80" s="94"/>
      <c r="AH80" s="94"/>
      <c r="AI80" s="94"/>
      <c r="AJ80" s="94"/>
      <c r="AK80" s="111"/>
      <c r="AL80" s="111"/>
      <c r="AM80" s="116"/>
      <c r="AN80" s="118"/>
      <c r="AO80" s="94"/>
      <c r="AP80" s="94"/>
      <c r="AQ80" s="94"/>
      <c r="AR80" s="94"/>
      <c r="AS80" s="94"/>
      <c r="AT80" s="94"/>
      <c r="AU80" s="94"/>
      <c r="AV80" s="94"/>
      <c r="AW80" s="94"/>
      <c r="AX80" s="94"/>
      <c r="AY80" s="94"/>
      <c r="AZ80" s="94"/>
      <c r="BA80" s="94"/>
      <c r="BB80" s="94"/>
      <c r="BC80" s="94"/>
      <c r="BD80" s="94"/>
      <c r="BE80" s="94"/>
      <c r="BF80" s="94"/>
      <c r="BG80" s="94"/>
      <c r="BH80" s="94"/>
      <c r="BI80" s="94"/>
      <c r="BJ80" s="94"/>
      <c r="BK80" s="94"/>
    </row>
    <row r="81" spans="1:63" ht="13.5" customHeight="1">
      <c r="A81" s="106"/>
      <c r="B81" s="115"/>
      <c r="C81" s="115"/>
      <c r="D81" s="115"/>
      <c r="E81" s="115"/>
      <c r="F81" s="94"/>
      <c r="G81" s="94"/>
      <c r="H81" s="45"/>
      <c r="I81" s="45"/>
      <c r="J81" s="45"/>
      <c r="K81" s="45"/>
      <c r="L81" s="111"/>
      <c r="M81" s="94"/>
      <c r="N81" s="94"/>
      <c r="O81" s="112"/>
      <c r="P81" s="94"/>
      <c r="Q81" s="94"/>
      <c r="R81" s="94"/>
      <c r="S81" s="94"/>
      <c r="T81" s="94"/>
      <c r="U81" s="117"/>
      <c r="V81" s="111"/>
      <c r="W81" s="94"/>
      <c r="X81" s="94"/>
      <c r="Y81" s="94"/>
      <c r="Z81" s="94"/>
      <c r="AA81" s="94"/>
      <c r="AB81" s="94"/>
      <c r="AC81" s="94"/>
      <c r="AD81" s="94"/>
      <c r="AE81" s="94"/>
      <c r="AF81" s="94"/>
      <c r="AG81" s="94"/>
      <c r="AH81" s="94"/>
      <c r="AI81" s="94"/>
      <c r="AJ81" s="94"/>
      <c r="AK81" s="111"/>
      <c r="AL81" s="111"/>
      <c r="AM81" s="116"/>
      <c r="AN81" s="118"/>
      <c r="AO81" s="94"/>
      <c r="AP81" s="94"/>
      <c r="AQ81" s="94"/>
      <c r="AR81" s="94"/>
      <c r="AS81" s="94"/>
      <c r="AT81" s="94"/>
      <c r="AU81" s="94"/>
      <c r="AV81" s="94"/>
      <c r="AW81" s="94"/>
      <c r="AX81" s="94"/>
      <c r="AY81" s="94"/>
      <c r="AZ81" s="94"/>
      <c r="BA81" s="94"/>
      <c r="BB81" s="94"/>
      <c r="BC81" s="94"/>
      <c r="BD81" s="94"/>
      <c r="BE81" s="94"/>
      <c r="BF81" s="94"/>
      <c r="BG81" s="94"/>
      <c r="BH81" s="94"/>
      <c r="BI81" s="94"/>
      <c r="BJ81" s="94"/>
      <c r="BK81" s="94"/>
    </row>
    <row r="82" spans="1:63" ht="13.5" customHeight="1">
      <c r="A82" s="106"/>
      <c r="B82" s="115"/>
      <c r="C82" s="115"/>
      <c r="D82" s="115"/>
      <c r="E82" s="115"/>
      <c r="F82" s="94"/>
      <c r="G82" s="94"/>
      <c r="H82" s="45"/>
      <c r="I82" s="45"/>
      <c r="J82" s="45"/>
      <c r="K82" s="45"/>
      <c r="L82" s="111"/>
      <c r="M82" s="94"/>
      <c r="N82" s="94"/>
      <c r="O82" s="112"/>
      <c r="P82" s="94"/>
      <c r="Q82" s="94"/>
      <c r="R82" s="94"/>
      <c r="S82" s="94"/>
      <c r="T82" s="94"/>
      <c r="U82" s="117"/>
      <c r="V82" s="111"/>
      <c r="W82" s="94"/>
      <c r="X82" s="94"/>
      <c r="Y82" s="94"/>
      <c r="Z82" s="94"/>
      <c r="AA82" s="94"/>
      <c r="AB82" s="94"/>
      <c r="AC82" s="94"/>
      <c r="AD82" s="94"/>
      <c r="AE82" s="94"/>
      <c r="AF82" s="94"/>
      <c r="AG82" s="94"/>
      <c r="AH82" s="94"/>
      <c r="AI82" s="94"/>
      <c r="AJ82" s="94"/>
      <c r="AK82" s="111"/>
      <c r="AL82" s="111"/>
      <c r="AM82" s="116"/>
      <c r="AN82" s="118"/>
      <c r="AO82" s="94"/>
      <c r="AP82" s="94"/>
      <c r="AQ82" s="94"/>
      <c r="AR82" s="94"/>
      <c r="AS82" s="94"/>
      <c r="AT82" s="94"/>
      <c r="AU82" s="94"/>
      <c r="AV82" s="94"/>
      <c r="AW82" s="94"/>
      <c r="AX82" s="94"/>
      <c r="AY82" s="94"/>
      <c r="AZ82" s="94"/>
      <c r="BA82" s="94"/>
      <c r="BB82" s="94"/>
      <c r="BC82" s="94"/>
      <c r="BD82" s="94"/>
      <c r="BE82" s="94"/>
      <c r="BF82" s="94"/>
      <c r="BG82" s="94"/>
      <c r="BH82" s="94"/>
      <c r="BI82" s="94"/>
      <c r="BJ82" s="94"/>
      <c r="BK82" s="94"/>
    </row>
    <row r="83" spans="1:63" ht="13.5" customHeight="1">
      <c r="A83" s="106"/>
      <c r="B83" s="115"/>
      <c r="C83" s="115"/>
      <c r="D83" s="115"/>
      <c r="E83" s="115"/>
      <c r="F83" s="94"/>
      <c r="G83" s="94"/>
      <c r="H83" s="45"/>
      <c r="I83" s="45"/>
      <c r="J83" s="45"/>
      <c r="K83" s="45"/>
      <c r="L83" s="111"/>
      <c r="M83" s="94"/>
      <c r="N83" s="94"/>
      <c r="O83" s="112"/>
      <c r="P83" s="94"/>
      <c r="Q83" s="94"/>
      <c r="R83" s="94"/>
      <c r="S83" s="94"/>
      <c r="T83" s="94"/>
      <c r="U83" s="117"/>
      <c r="V83" s="111"/>
      <c r="W83" s="94"/>
      <c r="X83" s="94"/>
      <c r="Y83" s="94"/>
      <c r="Z83" s="94"/>
      <c r="AA83" s="94"/>
      <c r="AB83" s="94"/>
      <c r="AC83" s="94"/>
      <c r="AD83" s="94"/>
      <c r="AE83" s="94"/>
      <c r="AF83" s="94"/>
      <c r="AG83" s="94"/>
      <c r="AH83" s="94"/>
      <c r="AI83" s="94"/>
      <c r="AJ83" s="94"/>
      <c r="AK83" s="111"/>
      <c r="AL83" s="111"/>
      <c r="AM83" s="116"/>
      <c r="AN83" s="118"/>
      <c r="AO83" s="94"/>
      <c r="AP83" s="94"/>
      <c r="AQ83" s="94"/>
      <c r="AR83" s="94"/>
      <c r="AS83" s="94"/>
      <c r="AT83" s="94"/>
      <c r="AU83" s="94"/>
      <c r="AV83" s="94"/>
      <c r="AW83" s="94"/>
      <c r="AX83" s="94"/>
      <c r="AY83" s="94"/>
      <c r="AZ83" s="94"/>
      <c r="BA83" s="94"/>
      <c r="BB83" s="94"/>
      <c r="BC83" s="94"/>
      <c r="BD83" s="94"/>
      <c r="BE83" s="94"/>
      <c r="BF83" s="94"/>
      <c r="BG83" s="94"/>
      <c r="BH83" s="94"/>
      <c r="BI83" s="94"/>
      <c r="BJ83" s="94"/>
      <c r="BK83" s="94"/>
    </row>
    <row r="84" spans="1:63" ht="13.5" customHeight="1">
      <c r="A84" s="106"/>
      <c r="B84" s="115"/>
      <c r="C84" s="115"/>
      <c r="D84" s="115"/>
      <c r="E84" s="115"/>
      <c r="F84" s="94"/>
      <c r="G84" s="94"/>
      <c r="H84" s="45"/>
      <c r="I84" s="45"/>
      <c r="J84" s="45"/>
      <c r="K84" s="45"/>
      <c r="L84" s="111"/>
      <c r="M84" s="94"/>
      <c r="N84" s="94"/>
      <c r="O84" s="112"/>
      <c r="P84" s="94"/>
      <c r="Q84" s="94"/>
      <c r="R84" s="94"/>
      <c r="S84" s="94"/>
      <c r="T84" s="94"/>
      <c r="U84" s="117"/>
      <c r="V84" s="111"/>
      <c r="W84" s="94"/>
      <c r="X84" s="94"/>
      <c r="Y84" s="94"/>
      <c r="Z84" s="94"/>
      <c r="AA84" s="94"/>
      <c r="AB84" s="94"/>
      <c r="AC84" s="94"/>
      <c r="AD84" s="94"/>
      <c r="AE84" s="94"/>
      <c r="AF84" s="94"/>
      <c r="AG84" s="94"/>
      <c r="AH84" s="94"/>
      <c r="AI84" s="94"/>
      <c r="AJ84" s="94"/>
      <c r="AK84" s="111"/>
      <c r="AL84" s="111"/>
      <c r="AM84" s="116"/>
      <c r="AN84" s="118"/>
      <c r="AO84" s="94"/>
      <c r="AP84" s="94"/>
      <c r="AQ84" s="94"/>
      <c r="AR84" s="94"/>
      <c r="AS84" s="94"/>
      <c r="AT84" s="94"/>
      <c r="AU84" s="94"/>
      <c r="AV84" s="94"/>
      <c r="AW84" s="94"/>
      <c r="AX84" s="94"/>
      <c r="AY84" s="94"/>
      <c r="AZ84" s="94"/>
      <c r="BA84" s="94"/>
      <c r="BB84" s="94"/>
      <c r="BC84" s="94"/>
      <c r="BD84" s="94"/>
      <c r="BE84" s="94"/>
      <c r="BF84" s="94"/>
      <c r="BG84" s="94"/>
      <c r="BH84" s="94"/>
      <c r="BI84" s="94"/>
      <c r="BJ84" s="94"/>
      <c r="BK84" s="94"/>
    </row>
    <row r="85" spans="1:63" ht="13.5" customHeight="1">
      <c r="A85" s="106"/>
      <c r="B85" s="115"/>
      <c r="C85" s="115"/>
      <c r="D85" s="115"/>
      <c r="E85" s="115"/>
      <c r="F85" s="94"/>
      <c r="G85" s="94"/>
      <c r="H85" s="45"/>
      <c r="I85" s="45"/>
      <c r="J85" s="45"/>
      <c r="K85" s="45"/>
      <c r="L85" s="111"/>
      <c r="M85" s="94"/>
      <c r="N85" s="94"/>
      <c r="O85" s="112"/>
      <c r="P85" s="94"/>
      <c r="Q85" s="94"/>
      <c r="R85" s="94"/>
      <c r="S85" s="94"/>
      <c r="T85" s="94"/>
      <c r="U85" s="117"/>
      <c r="V85" s="111"/>
      <c r="W85" s="94"/>
      <c r="X85" s="94"/>
      <c r="Y85" s="94"/>
      <c r="Z85" s="94"/>
      <c r="AA85" s="94"/>
      <c r="AB85" s="94"/>
      <c r="AC85" s="94"/>
      <c r="AD85" s="94"/>
      <c r="AE85" s="94"/>
      <c r="AF85" s="94"/>
      <c r="AG85" s="94"/>
      <c r="AH85" s="94"/>
      <c r="AI85" s="94"/>
      <c r="AJ85" s="94"/>
      <c r="AK85" s="94"/>
      <c r="AL85" s="94"/>
      <c r="AM85" s="119"/>
      <c r="AN85" s="120"/>
      <c r="AO85" s="94"/>
      <c r="AP85" s="94"/>
      <c r="AQ85" s="94"/>
      <c r="AR85" s="94"/>
      <c r="AS85" s="94"/>
      <c r="AT85" s="94"/>
      <c r="AU85" s="94"/>
      <c r="AV85" s="94"/>
      <c r="AW85" s="94"/>
      <c r="AX85" s="94"/>
      <c r="AY85" s="94"/>
      <c r="AZ85" s="94"/>
      <c r="BA85" s="94"/>
      <c r="BB85" s="94"/>
      <c r="BC85" s="94"/>
      <c r="BD85" s="94"/>
      <c r="BE85" s="94"/>
      <c r="BF85" s="94"/>
      <c r="BG85" s="94"/>
      <c r="BH85" s="94"/>
      <c r="BI85" s="94"/>
      <c r="BJ85" s="94"/>
      <c r="BK85" s="94"/>
    </row>
    <row r="86" spans="1:63" ht="13.5" customHeight="1">
      <c r="A86" s="106"/>
      <c r="B86" s="115"/>
      <c r="C86" s="115"/>
      <c r="D86" s="115"/>
      <c r="E86" s="115"/>
      <c r="F86" s="94"/>
      <c r="G86" s="94"/>
      <c r="H86" s="45"/>
      <c r="I86" s="45"/>
      <c r="J86" s="45"/>
      <c r="K86" s="45"/>
      <c r="L86" s="111"/>
      <c r="M86" s="94"/>
      <c r="N86" s="94"/>
      <c r="O86" s="112"/>
      <c r="P86" s="94"/>
      <c r="Q86" s="94"/>
      <c r="R86" s="94"/>
      <c r="S86" s="94"/>
      <c r="T86" s="94"/>
      <c r="U86" s="117"/>
      <c r="V86" s="111"/>
      <c r="W86" s="94"/>
      <c r="X86" s="94"/>
      <c r="Y86" s="94"/>
      <c r="Z86" s="94"/>
      <c r="AA86" s="94"/>
      <c r="AB86" s="94"/>
      <c r="AC86" s="94"/>
      <c r="AD86" s="94"/>
      <c r="AE86" s="94"/>
      <c r="AF86" s="94"/>
      <c r="AG86" s="94"/>
      <c r="AH86" s="94"/>
      <c r="AI86" s="94"/>
      <c r="AJ86" s="94"/>
      <c r="AK86" s="94"/>
      <c r="AL86" s="94"/>
      <c r="AM86" s="119"/>
      <c r="AN86" s="120"/>
      <c r="AO86" s="94"/>
      <c r="AP86" s="94"/>
      <c r="AQ86" s="94"/>
      <c r="AR86" s="94"/>
      <c r="AS86" s="94"/>
      <c r="AT86" s="94"/>
      <c r="AU86" s="94"/>
      <c r="AV86" s="94"/>
      <c r="AW86" s="94"/>
      <c r="AX86" s="94"/>
      <c r="AY86" s="94"/>
      <c r="AZ86" s="94"/>
      <c r="BA86" s="94"/>
      <c r="BB86" s="94"/>
      <c r="BC86" s="94"/>
      <c r="BD86" s="94"/>
      <c r="BE86" s="94"/>
      <c r="BF86" s="94"/>
      <c r="BG86" s="94"/>
      <c r="BH86" s="94"/>
      <c r="BI86" s="94"/>
      <c r="BJ86" s="94"/>
      <c r="BK86" s="94"/>
    </row>
    <row r="87" spans="1:63" ht="13.5" customHeight="1">
      <c r="A87" s="106"/>
      <c r="B87" s="115"/>
      <c r="C87" s="115"/>
      <c r="D87" s="115"/>
      <c r="E87" s="115"/>
      <c r="F87" s="94"/>
      <c r="G87" s="94"/>
      <c r="H87" s="45"/>
      <c r="I87" s="45"/>
      <c r="J87" s="45"/>
      <c r="K87" s="45"/>
      <c r="L87" s="111"/>
      <c r="M87" s="94"/>
      <c r="N87" s="94"/>
      <c r="O87" s="112"/>
      <c r="P87" s="94"/>
      <c r="Q87" s="94"/>
      <c r="R87" s="94"/>
      <c r="S87" s="94"/>
      <c r="T87" s="94"/>
      <c r="U87" s="117"/>
      <c r="V87" s="111"/>
      <c r="W87" s="94"/>
      <c r="X87" s="94"/>
      <c r="Y87" s="94"/>
      <c r="Z87" s="94"/>
      <c r="AA87" s="94"/>
      <c r="AB87" s="94"/>
      <c r="AC87" s="94"/>
      <c r="AD87" s="94"/>
      <c r="AE87" s="94"/>
      <c r="AF87" s="94"/>
      <c r="AG87" s="94"/>
      <c r="AH87" s="94"/>
      <c r="AI87" s="94"/>
      <c r="AJ87" s="94"/>
      <c r="AK87" s="94"/>
      <c r="AL87" s="94"/>
      <c r="AM87" s="119"/>
      <c r="AN87" s="120"/>
      <c r="AO87" s="94"/>
      <c r="AP87" s="94"/>
      <c r="AQ87" s="94"/>
      <c r="AR87" s="94"/>
      <c r="AS87" s="94"/>
      <c r="AT87" s="94"/>
      <c r="AU87" s="94"/>
      <c r="AV87" s="94"/>
      <c r="AW87" s="94"/>
      <c r="AX87" s="94"/>
      <c r="AY87" s="94"/>
      <c r="AZ87" s="94"/>
      <c r="BA87" s="94"/>
      <c r="BB87" s="94"/>
      <c r="BC87" s="94"/>
      <c r="BD87" s="94"/>
      <c r="BE87" s="94"/>
      <c r="BF87" s="94"/>
      <c r="BG87" s="94"/>
      <c r="BH87" s="94"/>
      <c r="BI87" s="94"/>
      <c r="BJ87" s="94"/>
      <c r="BK87" s="94"/>
    </row>
    <row r="88" spans="1:63" ht="13.5" customHeight="1">
      <c r="A88" s="106"/>
      <c r="B88" s="115"/>
      <c r="C88" s="115"/>
      <c r="D88" s="115"/>
      <c r="E88" s="115"/>
      <c r="F88" s="94"/>
      <c r="G88" s="94"/>
      <c r="H88" s="45"/>
      <c r="I88" s="45"/>
      <c r="J88" s="45"/>
      <c r="K88" s="45"/>
      <c r="L88" s="111"/>
      <c r="M88" s="94"/>
      <c r="N88" s="94"/>
      <c r="O88" s="112"/>
      <c r="P88" s="94"/>
      <c r="Q88" s="94"/>
      <c r="R88" s="94"/>
      <c r="S88" s="94"/>
      <c r="T88" s="94"/>
      <c r="U88" s="117"/>
      <c r="V88" s="111"/>
      <c r="W88" s="94"/>
      <c r="X88" s="94"/>
      <c r="Y88" s="94"/>
      <c r="Z88" s="94"/>
      <c r="AA88" s="94"/>
      <c r="AB88" s="94"/>
      <c r="AC88" s="94"/>
      <c r="AD88" s="94"/>
      <c r="AE88" s="94"/>
      <c r="AF88" s="94"/>
      <c r="AG88" s="94"/>
      <c r="AH88" s="94"/>
      <c r="AI88" s="94"/>
      <c r="AJ88" s="94"/>
      <c r="AK88" s="94"/>
      <c r="AL88" s="94"/>
      <c r="AM88" s="119"/>
      <c r="AN88" s="120"/>
      <c r="AO88" s="94"/>
      <c r="AP88" s="94"/>
      <c r="AQ88" s="94"/>
      <c r="AR88" s="94"/>
      <c r="AS88" s="94"/>
      <c r="AT88" s="94"/>
      <c r="AU88" s="94"/>
      <c r="AV88" s="94"/>
      <c r="AW88" s="94"/>
      <c r="AX88" s="94"/>
      <c r="AY88" s="94"/>
      <c r="AZ88" s="94"/>
      <c r="BA88" s="94"/>
      <c r="BB88" s="94"/>
      <c r="BC88" s="94"/>
      <c r="BD88" s="94"/>
      <c r="BE88" s="94"/>
      <c r="BF88" s="94"/>
      <c r="BG88" s="94"/>
      <c r="BH88" s="94"/>
      <c r="BI88" s="94"/>
      <c r="BJ88" s="94"/>
      <c r="BK88" s="94"/>
    </row>
    <row r="89" spans="1:63" ht="13.5" customHeight="1">
      <c r="A89" s="106"/>
      <c r="B89" s="115"/>
      <c r="C89" s="115"/>
      <c r="D89" s="115"/>
      <c r="E89" s="115"/>
      <c r="F89" s="94"/>
      <c r="G89" s="94"/>
      <c r="H89" s="45"/>
      <c r="I89" s="45"/>
      <c r="J89" s="45"/>
      <c r="K89" s="45"/>
      <c r="L89" s="111"/>
      <c r="M89" s="94"/>
      <c r="N89" s="94"/>
      <c r="O89" s="112"/>
      <c r="P89" s="94"/>
      <c r="Q89" s="94"/>
      <c r="R89" s="94"/>
      <c r="S89" s="94"/>
      <c r="T89" s="94"/>
      <c r="U89" s="117"/>
      <c r="V89" s="111"/>
      <c r="W89" s="94"/>
      <c r="X89" s="94"/>
      <c r="Y89" s="94"/>
      <c r="Z89" s="94"/>
      <c r="AA89" s="94"/>
      <c r="AB89" s="94"/>
      <c r="AC89" s="94"/>
      <c r="AD89" s="94"/>
      <c r="AE89" s="94"/>
      <c r="AF89" s="94"/>
      <c r="AG89" s="94"/>
      <c r="AH89" s="94"/>
      <c r="AI89" s="94"/>
      <c r="AJ89" s="94"/>
      <c r="AK89" s="94"/>
      <c r="AL89" s="94"/>
      <c r="AM89" s="119"/>
      <c r="AN89" s="120"/>
      <c r="AO89" s="94"/>
      <c r="AP89" s="94"/>
      <c r="AQ89" s="94"/>
      <c r="AR89" s="94"/>
      <c r="AS89" s="94"/>
      <c r="AT89" s="94"/>
      <c r="AU89" s="94"/>
      <c r="AV89" s="94"/>
      <c r="AW89" s="94"/>
      <c r="AX89" s="94"/>
      <c r="AY89" s="94"/>
      <c r="AZ89" s="94"/>
      <c r="BA89" s="94"/>
      <c r="BB89" s="94"/>
      <c r="BC89" s="94"/>
      <c r="BD89" s="94"/>
      <c r="BE89" s="94"/>
      <c r="BF89" s="94"/>
      <c r="BG89" s="94"/>
      <c r="BH89" s="94"/>
      <c r="BI89" s="94"/>
      <c r="BJ89" s="94"/>
      <c r="BK89" s="94"/>
    </row>
    <row r="90" spans="1:63" ht="13.5" customHeight="1">
      <c r="A90" s="106"/>
      <c r="B90" s="115"/>
      <c r="C90" s="115"/>
      <c r="D90" s="115"/>
      <c r="E90" s="115"/>
      <c r="F90" s="94"/>
      <c r="G90" s="94"/>
      <c r="H90" s="45"/>
      <c r="I90" s="45"/>
      <c r="J90" s="45"/>
      <c r="K90" s="45"/>
      <c r="L90" s="111"/>
      <c r="M90" s="94"/>
      <c r="N90" s="94"/>
      <c r="O90" s="112"/>
      <c r="P90" s="94"/>
      <c r="Q90" s="94"/>
      <c r="R90" s="94"/>
      <c r="S90" s="94"/>
      <c r="T90" s="94"/>
      <c r="U90" s="117"/>
      <c r="V90" s="111"/>
      <c r="W90" s="94"/>
      <c r="X90" s="94"/>
      <c r="Y90" s="94"/>
      <c r="Z90" s="94"/>
      <c r="AA90" s="94"/>
      <c r="AB90" s="94"/>
      <c r="AC90" s="94"/>
      <c r="AD90" s="94"/>
      <c r="AE90" s="94"/>
      <c r="AF90" s="94"/>
      <c r="AG90" s="94"/>
      <c r="AH90" s="94"/>
      <c r="AI90" s="94"/>
      <c r="AJ90" s="94"/>
      <c r="AK90" s="94"/>
      <c r="AL90" s="94"/>
      <c r="AM90" s="119"/>
      <c r="AN90" s="120"/>
      <c r="AO90" s="94"/>
      <c r="AP90" s="94"/>
      <c r="AQ90" s="94"/>
      <c r="AR90" s="94"/>
      <c r="AS90" s="94"/>
      <c r="AT90" s="94"/>
      <c r="AU90" s="94"/>
      <c r="AV90" s="94"/>
      <c r="AW90" s="94"/>
      <c r="AX90" s="94"/>
      <c r="AY90" s="94"/>
      <c r="AZ90" s="94"/>
      <c r="BA90" s="94"/>
      <c r="BB90" s="94"/>
      <c r="BC90" s="94"/>
      <c r="BD90" s="94"/>
      <c r="BE90" s="94"/>
      <c r="BF90" s="94"/>
      <c r="BG90" s="94"/>
      <c r="BH90" s="94"/>
      <c r="BI90" s="94"/>
      <c r="BJ90" s="94"/>
      <c r="BK90" s="94"/>
    </row>
    <row r="91" spans="1:63" ht="13.5" customHeight="1">
      <c r="A91" s="106"/>
      <c r="B91" s="115"/>
      <c r="C91" s="115"/>
      <c r="D91" s="115"/>
      <c r="E91" s="115"/>
      <c r="F91" s="94"/>
      <c r="G91" s="94"/>
      <c r="H91" s="45"/>
      <c r="I91" s="45"/>
      <c r="J91" s="45"/>
      <c r="K91" s="45"/>
      <c r="L91" s="111"/>
      <c r="M91" s="94"/>
      <c r="N91" s="94"/>
      <c r="O91" s="112"/>
      <c r="P91" s="94"/>
      <c r="Q91" s="94"/>
      <c r="R91" s="94"/>
      <c r="S91" s="94"/>
      <c r="T91" s="94"/>
      <c r="U91" s="117"/>
      <c r="V91" s="111"/>
      <c r="W91" s="94"/>
      <c r="X91" s="94"/>
      <c r="Y91" s="94"/>
      <c r="Z91" s="94"/>
      <c r="AA91" s="94"/>
      <c r="AB91" s="94"/>
      <c r="AC91" s="94"/>
      <c r="AD91" s="94"/>
      <c r="AE91" s="94"/>
      <c r="AF91" s="94"/>
      <c r="AG91" s="94"/>
      <c r="AH91" s="94"/>
      <c r="AI91" s="94"/>
      <c r="AJ91" s="94"/>
      <c r="AK91" s="94"/>
      <c r="AL91" s="94"/>
      <c r="AM91" s="119"/>
      <c r="AN91" s="120"/>
      <c r="AO91" s="94"/>
      <c r="AP91" s="94"/>
      <c r="AQ91" s="94"/>
      <c r="AR91" s="94"/>
      <c r="AS91" s="94"/>
      <c r="AT91" s="94"/>
      <c r="AU91" s="94"/>
      <c r="AV91" s="94"/>
      <c r="AW91" s="94"/>
      <c r="AX91" s="94"/>
      <c r="AY91" s="94"/>
      <c r="AZ91" s="94"/>
      <c r="BA91" s="94"/>
      <c r="BB91" s="94"/>
      <c r="BC91" s="94"/>
      <c r="BD91" s="94"/>
      <c r="BE91" s="94"/>
      <c r="BF91" s="94"/>
      <c r="BG91" s="94"/>
      <c r="BH91" s="94"/>
      <c r="BI91" s="94"/>
      <c r="BJ91" s="94"/>
      <c r="BK91" s="94"/>
    </row>
    <row r="92" spans="1:63" ht="13.5" customHeight="1">
      <c r="A92" s="106"/>
      <c r="B92" s="115"/>
      <c r="C92" s="115"/>
      <c r="D92" s="115"/>
      <c r="E92" s="115"/>
      <c r="F92" s="94"/>
      <c r="G92" s="94"/>
      <c r="H92" s="45"/>
      <c r="I92" s="45"/>
      <c r="J92" s="45"/>
      <c r="K92" s="45"/>
      <c r="L92" s="111"/>
      <c r="M92" s="94"/>
      <c r="N92" s="94"/>
      <c r="O92" s="112"/>
      <c r="P92" s="94"/>
      <c r="Q92" s="94"/>
      <c r="R92" s="94"/>
      <c r="S92" s="94"/>
      <c r="T92" s="94"/>
      <c r="U92" s="117"/>
      <c r="V92" s="111"/>
      <c r="W92" s="94"/>
      <c r="X92" s="94"/>
      <c r="Y92" s="94"/>
      <c r="Z92" s="94"/>
      <c r="AA92" s="94"/>
      <c r="AB92" s="94"/>
      <c r="AC92" s="94"/>
      <c r="AD92" s="94"/>
      <c r="AE92" s="94"/>
      <c r="AF92" s="94"/>
      <c r="AG92" s="94"/>
      <c r="AH92" s="94"/>
      <c r="AI92" s="94"/>
      <c r="AJ92" s="94"/>
      <c r="AK92" s="94"/>
      <c r="AL92" s="94"/>
      <c r="AM92" s="119"/>
      <c r="AN92" s="120"/>
      <c r="AO92" s="94"/>
      <c r="AP92" s="94"/>
      <c r="AQ92" s="94"/>
      <c r="AR92" s="94"/>
      <c r="AS92" s="94"/>
      <c r="AT92" s="94"/>
      <c r="AU92" s="94"/>
      <c r="AV92" s="94"/>
      <c r="AW92" s="94"/>
      <c r="AX92" s="94"/>
      <c r="AY92" s="94"/>
      <c r="AZ92" s="94"/>
      <c r="BA92" s="94"/>
      <c r="BB92" s="94"/>
      <c r="BC92" s="94"/>
      <c r="BD92" s="94"/>
      <c r="BE92" s="94"/>
      <c r="BF92" s="94"/>
      <c r="BG92" s="94"/>
      <c r="BH92" s="94"/>
      <c r="BI92" s="94"/>
      <c r="BJ92" s="94"/>
      <c r="BK92" s="94"/>
    </row>
    <row r="93" spans="1:63" ht="13.5" customHeight="1">
      <c r="A93" s="106"/>
      <c r="B93" s="115"/>
      <c r="C93" s="115"/>
      <c r="D93" s="115"/>
      <c r="E93" s="115"/>
      <c r="F93" s="94"/>
      <c r="G93" s="94"/>
      <c r="H93" s="45"/>
      <c r="I93" s="45"/>
      <c r="J93" s="45"/>
      <c r="K93" s="45"/>
      <c r="L93" s="111"/>
      <c r="M93" s="94"/>
      <c r="N93" s="94"/>
      <c r="O93" s="112"/>
      <c r="P93" s="94"/>
      <c r="Q93" s="94"/>
      <c r="R93" s="94"/>
      <c r="S93" s="94"/>
      <c r="T93" s="94"/>
      <c r="U93" s="117"/>
      <c r="V93" s="111"/>
      <c r="W93" s="94"/>
      <c r="X93" s="94"/>
      <c r="Y93" s="94"/>
      <c r="Z93" s="94"/>
      <c r="AA93" s="94"/>
      <c r="AB93" s="94"/>
      <c r="AC93" s="94"/>
      <c r="AD93" s="94"/>
      <c r="AE93" s="94"/>
      <c r="AF93" s="94"/>
      <c r="AG93" s="94"/>
      <c r="AH93" s="94"/>
      <c r="AI93" s="94"/>
      <c r="AJ93" s="94"/>
      <c r="AK93" s="94"/>
      <c r="AL93" s="94"/>
      <c r="AM93" s="119"/>
      <c r="AN93" s="120"/>
      <c r="AO93" s="94"/>
      <c r="AP93" s="94"/>
      <c r="AQ93" s="94"/>
      <c r="AR93" s="94"/>
      <c r="AS93" s="94"/>
      <c r="AT93" s="94"/>
      <c r="AU93" s="94"/>
      <c r="AV93" s="94"/>
      <c r="AW93" s="94"/>
      <c r="AX93" s="94"/>
      <c r="AY93" s="94"/>
      <c r="AZ93" s="94"/>
      <c r="BA93" s="94"/>
      <c r="BB93" s="94"/>
      <c r="BC93" s="94"/>
      <c r="BD93" s="94"/>
      <c r="BE93" s="94"/>
      <c r="BF93" s="94"/>
      <c r="BG93" s="94"/>
      <c r="BH93" s="94"/>
      <c r="BI93" s="94"/>
      <c r="BJ93" s="94"/>
      <c r="BK93" s="94"/>
    </row>
    <row r="94" spans="1:63" ht="13.5" customHeight="1">
      <c r="A94" s="106"/>
      <c r="B94" s="115"/>
      <c r="C94" s="115"/>
      <c r="D94" s="115"/>
      <c r="E94" s="115"/>
      <c r="F94" s="94"/>
      <c r="G94" s="94"/>
      <c r="H94" s="45"/>
      <c r="I94" s="45"/>
      <c r="J94" s="45"/>
      <c r="K94" s="45"/>
      <c r="L94" s="111"/>
      <c r="M94" s="94"/>
      <c r="N94" s="94"/>
      <c r="O94" s="112"/>
      <c r="P94" s="94"/>
      <c r="Q94" s="94"/>
      <c r="R94" s="94"/>
      <c r="S94" s="94"/>
      <c r="T94" s="94"/>
      <c r="U94" s="117"/>
      <c r="V94" s="111"/>
      <c r="W94" s="94"/>
      <c r="X94" s="94"/>
      <c r="Y94" s="94"/>
      <c r="Z94" s="94"/>
      <c r="AA94" s="94"/>
      <c r="AB94" s="94"/>
      <c r="AC94" s="94"/>
      <c r="AD94" s="94"/>
      <c r="AE94" s="94"/>
      <c r="AF94" s="94"/>
      <c r="AG94" s="94"/>
      <c r="AH94" s="94"/>
      <c r="AI94" s="94"/>
      <c r="AJ94" s="94"/>
      <c r="AK94" s="94"/>
      <c r="AL94" s="94"/>
      <c r="AM94" s="119"/>
      <c r="AN94" s="120"/>
      <c r="AO94" s="94"/>
      <c r="AP94" s="94"/>
      <c r="AQ94" s="94"/>
      <c r="AR94" s="94"/>
      <c r="AS94" s="94"/>
      <c r="AT94" s="94"/>
      <c r="AU94" s="94"/>
      <c r="AV94" s="94"/>
      <c r="AW94" s="94"/>
      <c r="AX94" s="94"/>
      <c r="AY94" s="94"/>
      <c r="AZ94" s="94"/>
      <c r="BA94" s="94"/>
      <c r="BB94" s="94"/>
      <c r="BC94" s="94"/>
      <c r="BD94" s="94"/>
      <c r="BE94" s="94"/>
      <c r="BF94" s="94"/>
      <c r="BG94" s="94"/>
      <c r="BH94" s="94"/>
      <c r="BI94" s="94"/>
      <c r="BJ94" s="94"/>
      <c r="BK94" s="94"/>
    </row>
    <row r="95" spans="1:63" ht="13.5" customHeight="1">
      <c r="A95" s="106"/>
      <c r="B95" s="115"/>
      <c r="C95" s="115"/>
      <c r="D95" s="115"/>
      <c r="E95" s="115"/>
      <c r="F95" s="94"/>
      <c r="G95" s="94"/>
      <c r="H95" s="45"/>
      <c r="I95" s="45"/>
      <c r="J95" s="45"/>
      <c r="K95" s="45"/>
      <c r="L95" s="111"/>
      <c r="M95" s="94"/>
      <c r="N95" s="94"/>
      <c r="O95" s="112"/>
      <c r="P95" s="94"/>
      <c r="Q95" s="94"/>
      <c r="R95" s="94"/>
      <c r="S95" s="94"/>
      <c r="T95" s="94"/>
      <c r="U95" s="117"/>
      <c r="V95" s="111"/>
      <c r="W95" s="94"/>
      <c r="X95" s="94"/>
      <c r="Y95" s="94"/>
      <c r="Z95" s="94"/>
      <c r="AA95" s="94"/>
      <c r="AB95" s="94"/>
      <c r="AC95" s="94"/>
      <c r="AD95" s="94"/>
      <c r="AE95" s="94"/>
      <c r="AF95" s="94"/>
      <c r="AG95" s="94"/>
      <c r="AH95" s="94"/>
      <c r="AI95" s="94"/>
      <c r="AJ95" s="94"/>
      <c r="AK95" s="94"/>
      <c r="AL95" s="94"/>
      <c r="AM95" s="119"/>
      <c r="AN95" s="120"/>
      <c r="AO95" s="94"/>
      <c r="AP95" s="94"/>
      <c r="AQ95" s="94"/>
      <c r="AR95" s="94"/>
      <c r="AS95" s="94"/>
      <c r="AT95" s="94"/>
      <c r="AU95" s="94"/>
      <c r="AV95" s="94"/>
      <c r="AW95" s="94"/>
      <c r="AX95" s="94"/>
      <c r="AY95" s="94"/>
      <c r="AZ95" s="94"/>
      <c r="BA95" s="94"/>
      <c r="BB95" s="94"/>
      <c r="BC95" s="94"/>
      <c r="BD95" s="94"/>
      <c r="BE95" s="94"/>
      <c r="BF95" s="94"/>
      <c r="BG95" s="94"/>
      <c r="BH95" s="94"/>
      <c r="BI95" s="94"/>
      <c r="BJ95" s="94"/>
      <c r="BK95" s="94"/>
    </row>
    <row r="96" spans="1:63" ht="13.5" customHeight="1">
      <c r="A96" s="106"/>
      <c r="B96" s="115"/>
      <c r="C96" s="115"/>
      <c r="D96" s="115"/>
      <c r="E96" s="115"/>
      <c r="F96" s="94"/>
      <c r="G96" s="94"/>
      <c r="H96" s="45"/>
      <c r="I96" s="45"/>
      <c r="J96" s="45"/>
      <c r="K96" s="45"/>
      <c r="L96" s="111"/>
      <c r="M96" s="94"/>
      <c r="N96" s="94"/>
      <c r="O96" s="112"/>
      <c r="P96" s="94"/>
      <c r="Q96" s="94"/>
      <c r="R96" s="94"/>
      <c r="S96" s="94"/>
      <c r="T96" s="94"/>
      <c r="U96" s="117"/>
      <c r="V96" s="111"/>
      <c r="W96" s="94"/>
      <c r="X96" s="94"/>
      <c r="Y96" s="94"/>
      <c r="Z96" s="94"/>
      <c r="AA96" s="94"/>
      <c r="AB96" s="94"/>
      <c r="AC96" s="94"/>
      <c r="AD96" s="94"/>
      <c r="AE96" s="94"/>
      <c r="AF96" s="94"/>
      <c r="AG96" s="94"/>
      <c r="AH96" s="94"/>
      <c r="AI96" s="94"/>
      <c r="AJ96" s="94"/>
      <c r="AK96" s="94"/>
      <c r="AL96" s="94"/>
      <c r="AM96" s="119"/>
      <c r="AN96" s="120"/>
      <c r="AO96" s="94"/>
      <c r="AP96" s="94"/>
      <c r="AQ96" s="94"/>
      <c r="AR96" s="94"/>
      <c r="AS96" s="94"/>
      <c r="AT96" s="94"/>
      <c r="AU96" s="94"/>
      <c r="AV96" s="94"/>
      <c r="AW96" s="94"/>
      <c r="AX96" s="94"/>
      <c r="AY96" s="94"/>
      <c r="AZ96" s="94"/>
      <c r="BA96" s="94"/>
      <c r="BB96" s="94"/>
      <c r="BC96" s="94"/>
      <c r="BD96" s="94"/>
      <c r="BE96" s="94"/>
      <c r="BF96" s="94"/>
      <c r="BG96" s="94"/>
      <c r="BH96" s="94"/>
      <c r="BI96" s="94"/>
      <c r="BJ96" s="94"/>
      <c r="BK96" s="94"/>
    </row>
    <row r="97" spans="1:63" ht="13.5" customHeight="1">
      <c r="A97" s="106"/>
      <c r="B97" s="115"/>
      <c r="C97" s="115"/>
      <c r="D97" s="115"/>
      <c r="E97" s="115"/>
      <c r="F97" s="94"/>
      <c r="G97" s="94"/>
      <c r="H97" s="45"/>
      <c r="I97" s="45"/>
      <c r="J97" s="45"/>
      <c r="K97" s="45"/>
      <c r="L97" s="111"/>
      <c r="M97" s="94"/>
      <c r="N97" s="94"/>
      <c r="O97" s="112"/>
      <c r="P97" s="94"/>
      <c r="Q97" s="94"/>
      <c r="R97" s="94"/>
      <c r="S97" s="94"/>
      <c r="T97" s="94"/>
      <c r="U97" s="117"/>
      <c r="V97" s="111"/>
      <c r="W97" s="94"/>
      <c r="X97" s="94"/>
      <c r="Y97" s="94"/>
      <c r="Z97" s="94"/>
      <c r="AA97" s="94"/>
      <c r="AB97" s="94"/>
      <c r="AC97" s="94"/>
      <c r="AD97" s="94"/>
      <c r="AE97" s="94"/>
      <c r="AF97" s="94"/>
      <c r="AG97" s="94"/>
      <c r="AH97" s="94"/>
      <c r="AI97" s="94"/>
      <c r="AJ97" s="94"/>
      <c r="AK97" s="94"/>
      <c r="AL97" s="94"/>
      <c r="AM97" s="119"/>
      <c r="AN97" s="120"/>
      <c r="AO97" s="94"/>
      <c r="AP97" s="94"/>
      <c r="AQ97" s="94"/>
      <c r="AR97" s="94"/>
      <c r="AS97" s="94"/>
      <c r="AT97" s="94"/>
      <c r="AU97" s="94"/>
      <c r="AV97" s="94"/>
      <c r="AW97" s="94"/>
      <c r="AX97" s="94"/>
      <c r="AY97" s="94"/>
      <c r="AZ97" s="94"/>
      <c r="BA97" s="94"/>
      <c r="BB97" s="94"/>
      <c r="BC97" s="94"/>
      <c r="BD97" s="94"/>
      <c r="BE97" s="94"/>
      <c r="BF97" s="94"/>
      <c r="BG97" s="94"/>
      <c r="BH97" s="94"/>
      <c r="BI97" s="94"/>
      <c r="BJ97" s="94"/>
      <c r="BK97" s="94"/>
    </row>
    <row r="98" spans="1:63" ht="13.5" customHeight="1">
      <c r="A98" s="106"/>
      <c r="B98" s="115"/>
      <c r="C98" s="115"/>
      <c r="D98" s="115"/>
      <c r="E98" s="115"/>
      <c r="F98" s="94"/>
      <c r="G98" s="94"/>
      <c r="H98" s="45"/>
      <c r="I98" s="45"/>
      <c r="J98" s="45"/>
      <c r="K98" s="45"/>
      <c r="L98" s="111"/>
      <c r="M98" s="94"/>
      <c r="N98" s="94"/>
      <c r="O98" s="112"/>
      <c r="P98" s="94"/>
      <c r="Q98" s="94"/>
      <c r="R98" s="94"/>
      <c r="S98" s="94"/>
      <c r="T98" s="94"/>
      <c r="U98" s="117"/>
      <c r="V98" s="111"/>
      <c r="W98" s="94"/>
      <c r="X98" s="94"/>
      <c r="Y98" s="94"/>
      <c r="Z98" s="94"/>
      <c r="AA98" s="94"/>
      <c r="AB98" s="94"/>
      <c r="AC98" s="94"/>
      <c r="AD98" s="94"/>
      <c r="AE98" s="94"/>
      <c r="AF98" s="94"/>
      <c r="AG98" s="94"/>
      <c r="AH98" s="94"/>
      <c r="AI98" s="94"/>
      <c r="AJ98" s="94"/>
      <c r="AK98" s="94"/>
      <c r="AL98" s="94"/>
      <c r="AM98" s="119"/>
      <c r="AN98" s="120"/>
      <c r="AO98" s="94"/>
      <c r="AP98" s="94"/>
      <c r="AQ98" s="94"/>
      <c r="AR98" s="94"/>
      <c r="AS98" s="94"/>
      <c r="AT98" s="94"/>
      <c r="AU98" s="94"/>
      <c r="AV98" s="94"/>
      <c r="AW98" s="94"/>
      <c r="AX98" s="94"/>
      <c r="AY98" s="94"/>
      <c r="AZ98" s="94"/>
      <c r="BA98" s="94"/>
      <c r="BB98" s="94"/>
      <c r="BC98" s="94"/>
      <c r="BD98" s="94"/>
      <c r="BE98" s="94"/>
      <c r="BF98" s="94"/>
      <c r="BG98" s="94"/>
      <c r="BH98" s="94"/>
      <c r="BI98" s="94"/>
      <c r="BJ98" s="94"/>
      <c r="BK98" s="94"/>
    </row>
    <row r="99" spans="1:63" ht="13.5" customHeight="1">
      <c r="A99" s="106"/>
      <c r="B99" s="115"/>
      <c r="C99" s="115"/>
      <c r="D99" s="115"/>
      <c r="E99" s="115"/>
      <c r="F99" s="94"/>
      <c r="G99" s="94"/>
      <c r="H99" s="45"/>
      <c r="I99" s="45"/>
      <c r="J99" s="45"/>
      <c r="K99" s="45"/>
      <c r="L99" s="111"/>
      <c r="M99" s="94"/>
      <c r="N99" s="94"/>
      <c r="O99" s="112"/>
      <c r="P99" s="94"/>
      <c r="Q99" s="94"/>
      <c r="R99" s="94"/>
      <c r="S99" s="94"/>
      <c r="T99" s="94"/>
      <c r="U99" s="117"/>
      <c r="V99" s="111"/>
      <c r="W99" s="94"/>
      <c r="X99" s="94"/>
      <c r="Y99" s="94"/>
      <c r="Z99" s="94"/>
      <c r="AA99" s="94"/>
      <c r="AB99" s="94"/>
      <c r="AC99" s="94"/>
      <c r="AD99" s="94"/>
      <c r="AE99" s="94"/>
      <c r="AF99" s="94"/>
      <c r="AG99" s="94"/>
      <c r="AH99" s="94"/>
      <c r="AI99" s="94"/>
      <c r="AJ99" s="94"/>
      <c r="AK99" s="94"/>
      <c r="AL99" s="94"/>
      <c r="AM99" s="119"/>
      <c r="AN99" s="120"/>
      <c r="AO99" s="94"/>
      <c r="AP99" s="94"/>
      <c r="AQ99" s="94"/>
      <c r="AR99" s="94"/>
      <c r="AS99" s="94"/>
      <c r="AT99" s="94"/>
      <c r="AU99" s="94"/>
      <c r="AV99" s="94"/>
      <c r="AW99" s="94"/>
      <c r="AX99" s="94"/>
      <c r="AY99" s="94"/>
      <c r="AZ99" s="94"/>
      <c r="BA99" s="94"/>
      <c r="BB99" s="94"/>
      <c r="BC99" s="94"/>
      <c r="BD99" s="94"/>
      <c r="BE99" s="94"/>
      <c r="BF99" s="94"/>
      <c r="BG99" s="94"/>
      <c r="BH99" s="94"/>
      <c r="BI99" s="94"/>
      <c r="BJ99" s="94"/>
      <c r="BK99" s="94"/>
    </row>
    <row r="100" spans="1:63" ht="13.5" customHeight="1">
      <c r="A100" s="106"/>
      <c r="B100" s="115"/>
      <c r="C100" s="115"/>
      <c r="D100" s="115"/>
      <c r="E100" s="115"/>
      <c r="F100" s="94"/>
      <c r="G100" s="94"/>
      <c r="H100" s="45"/>
      <c r="I100" s="45"/>
      <c r="J100" s="45"/>
      <c r="K100" s="45"/>
      <c r="L100" s="111"/>
      <c r="M100" s="94"/>
      <c r="N100" s="94"/>
      <c r="O100" s="112"/>
      <c r="P100" s="94"/>
      <c r="Q100" s="94"/>
      <c r="R100" s="94"/>
      <c r="S100" s="94"/>
      <c r="T100" s="94"/>
      <c r="U100" s="117"/>
      <c r="V100" s="111"/>
      <c r="W100" s="94"/>
      <c r="X100" s="94"/>
      <c r="Y100" s="94"/>
      <c r="Z100" s="94"/>
      <c r="AA100" s="94"/>
      <c r="AB100" s="94"/>
      <c r="AC100" s="94"/>
      <c r="AD100" s="94"/>
      <c r="AE100" s="94"/>
      <c r="AF100" s="94"/>
      <c r="AG100" s="94"/>
      <c r="AH100" s="94"/>
      <c r="AI100" s="94"/>
      <c r="AJ100" s="94"/>
      <c r="AK100" s="94"/>
      <c r="AL100" s="94"/>
      <c r="AM100" s="119"/>
      <c r="AN100" s="120"/>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row>
    <row r="101" spans="1:63" ht="13.5" customHeight="1">
      <c r="A101" s="106"/>
      <c r="B101" s="115"/>
      <c r="C101" s="115"/>
      <c r="D101" s="115"/>
      <c r="E101" s="115"/>
      <c r="F101" s="94"/>
      <c r="G101" s="94"/>
      <c r="H101" s="45"/>
      <c r="I101" s="45"/>
      <c r="J101" s="45"/>
      <c r="K101" s="45"/>
      <c r="L101" s="111"/>
      <c r="M101" s="94"/>
      <c r="N101" s="94"/>
      <c r="O101" s="112"/>
      <c r="P101" s="94"/>
      <c r="Q101" s="94"/>
      <c r="R101" s="94"/>
      <c r="S101" s="94"/>
      <c r="T101" s="94"/>
      <c r="U101" s="117"/>
      <c r="V101" s="111"/>
      <c r="W101" s="94"/>
      <c r="X101" s="94"/>
      <c r="Y101" s="94"/>
      <c r="Z101" s="94"/>
      <c r="AA101" s="94"/>
      <c r="AB101" s="94"/>
      <c r="AC101" s="94"/>
      <c r="AD101" s="94"/>
      <c r="AE101" s="94"/>
      <c r="AF101" s="94"/>
      <c r="AG101" s="94"/>
      <c r="AH101" s="94"/>
      <c r="AI101" s="94"/>
      <c r="AJ101" s="94"/>
      <c r="AK101" s="94"/>
      <c r="AL101" s="94"/>
      <c r="AM101" s="119"/>
      <c r="AN101" s="120"/>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row>
    <row r="102" spans="1:63" ht="13.5" customHeight="1">
      <c r="A102" s="106"/>
      <c r="B102" s="115"/>
      <c r="C102" s="115"/>
      <c r="D102" s="115"/>
      <c r="E102" s="115"/>
      <c r="F102" s="94"/>
      <c r="G102" s="94"/>
      <c r="H102" s="45"/>
      <c r="I102" s="45"/>
      <c r="J102" s="45"/>
      <c r="K102" s="45"/>
      <c r="L102" s="111"/>
      <c r="M102" s="94"/>
      <c r="N102" s="94"/>
      <c r="O102" s="112"/>
      <c r="P102" s="94"/>
      <c r="Q102" s="94"/>
      <c r="R102" s="94"/>
      <c r="S102" s="94"/>
      <c r="T102" s="94"/>
      <c r="U102" s="117"/>
      <c r="V102" s="111"/>
      <c r="W102" s="94"/>
      <c r="X102" s="94"/>
      <c r="Y102" s="94"/>
      <c r="Z102" s="94"/>
      <c r="AA102" s="94"/>
      <c r="AB102" s="94"/>
      <c r="AC102" s="94"/>
      <c r="AD102" s="94"/>
      <c r="AE102" s="94"/>
      <c r="AF102" s="94"/>
      <c r="AG102" s="94"/>
      <c r="AH102" s="94"/>
      <c r="AI102" s="94"/>
      <c r="AJ102" s="94"/>
      <c r="AK102" s="94"/>
      <c r="AL102" s="94"/>
      <c r="AM102" s="119"/>
      <c r="AN102" s="120"/>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row>
    <row r="103" spans="1:63" ht="13.5" customHeight="1">
      <c r="A103" s="106"/>
      <c r="B103" s="115"/>
      <c r="C103" s="115"/>
      <c r="D103" s="115"/>
      <c r="E103" s="115"/>
      <c r="F103" s="94"/>
      <c r="G103" s="94"/>
      <c r="H103" s="45"/>
      <c r="I103" s="45"/>
      <c r="J103" s="45"/>
      <c r="K103" s="45"/>
      <c r="L103" s="111"/>
      <c r="M103" s="94"/>
      <c r="N103" s="94"/>
      <c r="O103" s="112"/>
      <c r="P103" s="94"/>
      <c r="Q103" s="94"/>
      <c r="R103" s="94"/>
      <c r="S103" s="94"/>
      <c r="T103" s="94"/>
      <c r="U103" s="117"/>
      <c r="V103" s="111"/>
      <c r="W103" s="94"/>
      <c r="X103" s="94"/>
      <c r="Y103" s="94"/>
      <c r="Z103" s="94"/>
      <c r="AA103" s="94"/>
      <c r="AB103" s="94"/>
      <c r="AC103" s="94"/>
      <c r="AD103" s="94"/>
      <c r="AE103" s="94"/>
      <c r="AF103" s="94"/>
      <c r="AG103" s="94"/>
      <c r="AH103" s="94"/>
      <c r="AI103" s="94"/>
      <c r="AJ103" s="94"/>
      <c r="AK103" s="94"/>
      <c r="AL103" s="94"/>
      <c r="AM103" s="119"/>
      <c r="AN103" s="120"/>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row>
    <row r="104" spans="1:63" ht="13.5" customHeight="1">
      <c r="A104" s="106"/>
      <c r="B104" s="115"/>
      <c r="C104" s="115"/>
      <c r="D104" s="115"/>
      <c r="E104" s="115"/>
      <c r="F104" s="94"/>
      <c r="G104" s="94"/>
      <c r="H104" s="45"/>
      <c r="I104" s="45"/>
      <c r="J104" s="45"/>
      <c r="K104" s="45"/>
      <c r="L104" s="111"/>
      <c r="M104" s="94"/>
      <c r="N104" s="94"/>
      <c r="O104" s="112"/>
      <c r="P104" s="94"/>
      <c r="Q104" s="94"/>
      <c r="R104" s="94"/>
      <c r="S104" s="94"/>
      <c r="T104" s="94"/>
      <c r="U104" s="117"/>
      <c r="V104" s="111"/>
      <c r="W104" s="94"/>
      <c r="X104" s="94"/>
      <c r="Y104" s="94"/>
      <c r="Z104" s="94"/>
      <c r="AA104" s="94"/>
      <c r="AB104" s="94"/>
      <c r="AC104" s="94"/>
      <c r="AD104" s="94"/>
      <c r="AE104" s="94"/>
      <c r="AF104" s="94"/>
      <c r="AG104" s="94"/>
      <c r="AH104" s="94"/>
      <c r="AI104" s="94"/>
      <c r="AJ104" s="94"/>
      <c r="AK104" s="94"/>
      <c r="AL104" s="94"/>
      <c r="AM104" s="119"/>
      <c r="AN104" s="120"/>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row>
    <row r="105" spans="1:63" ht="13.5" customHeight="1">
      <c r="A105" s="106"/>
      <c r="B105" s="115"/>
      <c r="C105" s="115"/>
      <c r="D105" s="115"/>
      <c r="E105" s="115"/>
      <c r="F105" s="94"/>
      <c r="G105" s="94"/>
      <c r="H105" s="45"/>
      <c r="I105" s="45"/>
      <c r="J105" s="45"/>
      <c r="K105" s="45"/>
      <c r="L105" s="111"/>
      <c r="M105" s="94"/>
      <c r="N105" s="94"/>
      <c r="O105" s="112"/>
      <c r="P105" s="94"/>
      <c r="Q105" s="94"/>
      <c r="R105" s="94"/>
      <c r="S105" s="94"/>
      <c r="T105" s="94"/>
      <c r="U105" s="117"/>
      <c r="V105" s="111"/>
      <c r="W105" s="94"/>
      <c r="X105" s="94"/>
      <c r="Y105" s="94"/>
      <c r="Z105" s="94"/>
      <c r="AA105" s="94"/>
      <c r="AB105" s="94"/>
      <c r="AC105" s="94"/>
      <c r="AD105" s="94"/>
      <c r="AE105" s="94"/>
      <c r="AF105" s="94"/>
      <c r="AG105" s="94"/>
      <c r="AH105" s="94"/>
      <c r="AI105" s="94"/>
      <c r="AJ105" s="94"/>
      <c r="AK105" s="94"/>
      <c r="AL105" s="94"/>
      <c r="AM105" s="119"/>
      <c r="AN105" s="120"/>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row>
    <row r="106" spans="1:63" ht="13.5" customHeight="1">
      <c r="A106" s="106"/>
      <c r="B106" s="115"/>
      <c r="C106" s="115"/>
      <c r="D106" s="115"/>
      <c r="E106" s="115"/>
      <c r="F106" s="94"/>
      <c r="G106" s="94"/>
      <c r="H106" s="45"/>
      <c r="I106" s="45"/>
      <c r="J106" s="45"/>
      <c r="K106" s="45"/>
      <c r="L106" s="111"/>
      <c r="M106" s="94"/>
      <c r="N106" s="94"/>
      <c r="O106" s="112"/>
      <c r="P106" s="94"/>
      <c r="Q106" s="94"/>
      <c r="R106" s="94"/>
      <c r="S106" s="94"/>
      <c r="T106" s="94"/>
      <c r="U106" s="117"/>
      <c r="V106" s="111"/>
      <c r="W106" s="94"/>
      <c r="X106" s="94"/>
      <c r="Y106" s="94"/>
      <c r="Z106" s="94"/>
      <c r="AA106" s="94"/>
      <c r="AB106" s="94"/>
      <c r="AC106" s="94"/>
      <c r="AD106" s="94"/>
      <c r="AE106" s="94"/>
      <c r="AF106" s="94"/>
      <c r="AG106" s="94"/>
      <c r="AH106" s="94"/>
      <c r="AI106" s="94"/>
      <c r="AJ106" s="94"/>
      <c r="AK106" s="94"/>
      <c r="AL106" s="94"/>
      <c r="AM106" s="119"/>
      <c r="AN106" s="120"/>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row>
    <row r="107" spans="1:63" ht="13.5" customHeight="1">
      <c r="A107" s="106"/>
      <c r="B107" s="115"/>
      <c r="C107" s="115"/>
      <c r="D107" s="115"/>
      <c r="E107" s="115"/>
      <c r="F107" s="94"/>
      <c r="G107" s="94"/>
      <c r="H107" s="45"/>
      <c r="I107" s="45"/>
      <c r="J107" s="45"/>
      <c r="K107" s="45"/>
      <c r="L107" s="111"/>
      <c r="M107" s="94"/>
      <c r="N107" s="94"/>
      <c r="O107" s="112"/>
      <c r="P107" s="94"/>
      <c r="Q107" s="94"/>
      <c r="R107" s="94"/>
      <c r="S107" s="94"/>
      <c r="T107" s="94"/>
      <c r="U107" s="117"/>
      <c r="V107" s="111"/>
      <c r="W107" s="94"/>
      <c r="X107" s="94"/>
      <c r="Y107" s="94"/>
      <c r="Z107" s="94"/>
      <c r="AA107" s="94"/>
      <c r="AB107" s="94"/>
      <c r="AC107" s="94"/>
      <c r="AD107" s="94"/>
      <c r="AE107" s="94"/>
      <c r="AF107" s="94"/>
      <c r="AG107" s="94"/>
      <c r="AH107" s="94"/>
      <c r="AI107" s="94"/>
      <c r="AJ107" s="94"/>
      <c r="AK107" s="94"/>
      <c r="AL107" s="94"/>
      <c r="AM107" s="119"/>
      <c r="AN107" s="120"/>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row>
    <row r="108" spans="1:63" ht="13.5" customHeight="1">
      <c r="A108" s="106"/>
      <c r="B108" s="115"/>
      <c r="C108" s="115"/>
      <c r="D108" s="115"/>
      <c r="E108" s="115"/>
      <c r="F108" s="94"/>
      <c r="G108" s="94"/>
      <c r="H108" s="45"/>
      <c r="I108" s="45"/>
      <c r="J108" s="45"/>
      <c r="K108" s="45"/>
      <c r="L108" s="111"/>
      <c r="M108" s="94"/>
      <c r="N108" s="94"/>
      <c r="O108" s="112"/>
      <c r="P108" s="94"/>
      <c r="Q108" s="94"/>
      <c r="R108" s="94"/>
      <c r="S108" s="94"/>
      <c r="T108" s="94"/>
      <c r="U108" s="117"/>
      <c r="V108" s="111"/>
      <c r="W108" s="94"/>
      <c r="X108" s="94"/>
      <c r="Y108" s="94"/>
      <c r="Z108" s="94"/>
      <c r="AA108" s="94"/>
      <c r="AB108" s="94"/>
      <c r="AC108" s="94"/>
      <c r="AD108" s="94"/>
      <c r="AE108" s="94"/>
      <c r="AF108" s="94"/>
      <c r="AG108" s="94"/>
      <c r="AH108" s="94"/>
      <c r="AI108" s="94"/>
      <c r="AJ108" s="94"/>
      <c r="AK108" s="94"/>
      <c r="AL108" s="94"/>
      <c r="AM108" s="119"/>
      <c r="AN108" s="120"/>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row>
    <row r="109" spans="1:63" ht="13.5" customHeight="1">
      <c r="A109" s="106"/>
      <c r="B109" s="115"/>
      <c r="C109" s="115"/>
      <c r="D109" s="115"/>
      <c r="E109" s="115"/>
      <c r="F109" s="94"/>
      <c r="G109" s="94"/>
      <c r="H109" s="45"/>
      <c r="I109" s="45"/>
      <c r="J109" s="45"/>
      <c r="K109" s="45"/>
      <c r="L109" s="111"/>
      <c r="M109" s="94"/>
      <c r="N109" s="94"/>
      <c r="O109" s="112"/>
      <c r="P109" s="94"/>
      <c r="Q109" s="94"/>
      <c r="R109" s="94"/>
      <c r="S109" s="94"/>
      <c r="T109" s="94"/>
      <c r="U109" s="117"/>
      <c r="V109" s="111"/>
      <c r="W109" s="94"/>
      <c r="X109" s="94"/>
      <c r="Y109" s="94"/>
      <c r="Z109" s="94"/>
      <c r="AA109" s="94"/>
      <c r="AB109" s="94"/>
      <c r="AC109" s="94"/>
      <c r="AD109" s="94"/>
      <c r="AE109" s="94"/>
      <c r="AF109" s="94"/>
      <c r="AG109" s="94"/>
      <c r="AH109" s="94"/>
      <c r="AI109" s="94"/>
      <c r="AJ109" s="94"/>
      <c r="AK109" s="94"/>
      <c r="AL109" s="94"/>
      <c r="AM109" s="119"/>
      <c r="AN109" s="120"/>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row>
    <row r="110" spans="1:63" ht="13.5" customHeight="1">
      <c r="A110" s="106"/>
      <c r="B110" s="115"/>
      <c r="C110" s="115"/>
      <c r="D110" s="115"/>
      <c r="E110" s="115"/>
      <c r="F110" s="94"/>
      <c r="G110" s="94"/>
      <c r="H110" s="45"/>
      <c r="I110" s="45"/>
      <c r="J110" s="45"/>
      <c r="K110" s="45"/>
      <c r="L110" s="111"/>
      <c r="M110" s="94"/>
      <c r="N110" s="94"/>
      <c r="O110" s="112"/>
      <c r="P110" s="94"/>
      <c r="Q110" s="94"/>
      <c r="R110" s="94"/>
      <c r="S110" s="94"/>
      <c r="T110" s="94"/>
      <c r="U110" s="117"/>
      <c r="V110" s="111"/>
      <c r="W110" s="94"/>
      <c r="X110" s="94"/>
      <c r="Y110" s="94"/>
      <c r="Z110" s="94"/>
      <c r="AA110" s="94"/>
      <c r="AB110" s="94"/>
      <c r="AC110" s="94"/>
      <c r="AD110" s="94"/>
      <c r="AE110" s="94"/>
      <c r="AF110" s="94"/>
      <c r="AG110" s="94"/>
      <c r="AH110" s="94"/>
      <c r="AI110" s="94"/>
      <c r="AJ110" s="94"/>
      <c r="AK110" s="94"/>
      <c r="AL110" s="94"/>
      <c r="AM110" s="119"/>
      <c r="AN110" s="120"/>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row>
    <row r="111" spans="1:63" ht="13.5" customHeight="1">
      <c r="A111" s="106"/>
      <c r="B111" s="115"/>
      <c r="C111" s="115"/>
      <c r="D111" s="115"/>
      <c r="E111" s="115"/>
      <c r="F111" s="94"/>
      <c r="G111" s="94"/>
      <c r="H111" s="45"/>
      <c r="I111" s="45"/>
      <c r="J111" s="45"/>
      <c r="K111" s="45"/>
      <c r="L111" s="111"/>
      <c r="M111" s="94"/>
      <c r="N111" s="94"/>
      <c r="O111" s="112"/>
      <c r="P111" s="94"/>
      <c r="Q111" s="94"/>
      <c r="R111" s="94"/>
      <c r="S111" s="94"/>
      <c r="T111" s="94"/>
      <c r="U111" s="117"/>
      <c r="V111" s="111"/>
      <c r="W111" s="94"/>
      <c r="X111" s="94"/>
      <c r="Y111" s="94"/>
      <c r="Z111" s="94"/>
      <c r="AA111" s="94"/>
      <c r="AB111" s="94"/>
      <c r="AC111" s="94"/>
      <c r="AD111" s="94"/>
      <c r="AE111" s="94"/>
      <c r="AF111" s="94"/>
      <c r="AG111" s="94"/>
      <c r="AH111" s="94"/>
      <c r="AI111" s="94"/>
      <c r="AJ111" s="94"/>
      <c r="AK111" s="94"/>
      <c r="AL111" s="94"/>
      <c r="AM111" s="119"/>
      <c r="AN111" s="120"/>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row>
    <row r="112" spans="1:63" ht="13.5" customHeight="1">
      <c r="A112" s="106"/>
      <c r="B112" s="115"/>
      <c r="C112" s="115"/>
      <c r="D112" s="115"/>
      <c r="E112" s="115"/>
      <c r="F112" s="94"/>
      <c r="G112" s="94"/>
      <c r="H112" s="45"/>
      <c r="I112" s="45"/>
      <c r="J112" s="45"/>
      <c r="K112" s="45"/>
      <c r="L112" s="111"/>
      <c r="M112" s="94"/>
      <c r="N112" s="94"/>
      <c r="O112" s="112"/>
      <c r="P112" s="94"/>
      <c r="Q112" s="94"/>
      <c r="R112" s="94"/>
      <c r="S112" s="94"/>
      <c r="T112" s="94"/>
      <c r="U112" s="117"/>
      <c r="V112" s="111"/>
      <c r="W112" s="94"/>
      <c r="X112" s="94"/>
      <c r="Y112" s="94"/>
      <c r="Z112" s="94"/>
      <c r="AA112" s="94"/>
      <c r="AB112" s="94"/>
      <c r="AC112" s="94"/>
      <c r="AD112" s="94"/>
      <c r="AE112" s="94"/>
      <c r="AF112" s="94"/>
      <c r="AG112" s="94"/>
      <c r="AH112" s="94"/>
      <c r="AI112" s="94"/>
      <c r="AJ112" s="94"/>
      <c r="AK112" s="94"/>
      <c r="AL112" s="94"/>
      <c r="AM112" s="119"/>
      <c r="AN112" s="120"/>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row>
    <row r="113" spans="1:63" ht="13.5" customHeight="1">
      <c r="A113" s="106"/>
      <c r="B113" s="115"/>
      <c r="C113" s="115"/>
      <c r="D113" s="115"/>
      <c r="E113" s="115"/>
      <c r="F113" s="94"/>
      <c r="G113" s="94"/>
      <c r="H113" s="45"/>
      <c r="I113" s="45"/>
      <c r="J113" s="45"/>
      <c r="K113" s="45"/>
      <c r="L113" s="111"/>
      <c r="M113" s="94"/>
      <c r="N113" s="94"/>
      <c r="O113" s="112"/>
      <c r="P113" s="94"/>
      <c r="Q113" s="94"/>
      <c r="R113" s="94"/>
      <c r="S113" s="94"/>
      <c r="T113" s="94"/>
      <c r="U113" s="117"/>
      <c r="V113" s="111"/>
      <c r="W113" s="94"/>
      <c r="X113" s="94"/>
      <c r="Y113" s="94"/>
      <c r="Z113" s="94"/>
      <c r="AA113" s="94"/>
      <c r="AB113" s="94"/>
      <c r="AC113" s="94"/>
      <c r="AD113" s="94"/>
      <c r="AE113" s="94"/>
      <c r="AF113" s="94"/>
      <c r="AG113" s="94"/>
      <c r="AH113" s="94"/>
      <c r="AI113" s="94"/>
      <c r="AJ113" s="94"/>
      <c r="AK113" s="94"/>
      <c r="AL113" s="94"/>
      <c r="AM113" s="119"/>
      <c r="AN113" s="120"/>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row>
    <row r="114" spans="1:63" ht="13.5" customHeight="1">
      <c r="A114" s="106"/>
      <c r="B114" s="115"/>
      <c r="C114" s="115"/>
      <c r="D114" s="115"/>
      <c r="E114" s="115"/>
      <c r="F114" s="94"/>
      <c r="G114" s="94"/>
      <c r="H114" s="45"/>
      <c r="I114" s="45"/>
      <c r="J114" s="45"/>
      <c r="K114" s="45"/>
      <c r="L114" s="111"/>
      <c r="M114" s="94"/>
      <c r="N114" s="94"/>
      <c r="O114" s="112"/>
      <c r="P114" s="94"/>
      <c r="Q114" s="94"/>
      <c r="R114" s="94"/>
      <c r="S114" s="94"/>
      <c r="T114" s="94"/>
      <c r="U114" s="117"/>
      <c r="V114" s="111"/>
      <c r="W114" s="94"/>
      <c r="X114" s="94"/>
      <c r="Y114" s="94"/>
      <c r="Z114" s="94"/>
      <c r="AA114" s="94"/>
      <c r="AB114" s="94"/>
      <c r="AC114" s="94"/>
      <c r="AD114" s="94"/>
      <c r="AE114" s="94"/>
      <c r="AF114" s="94"/>
      <c r="AG114" s="94"/>
      <c r="AH114" s="94"/>
      <c r="AI114" s="94"/>
      <c r="AJ114" s="94"/>
      <c r="AK114" s="94"/>
      <c r="AL114" s="94"/>
      <c r="AM114" s="119"/>
      <c r="AN114" s="120"/>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row>
    <row r="115" spans="1:63" ht="13.5" customHeight="1">
      <c r="A115" s="106"/>
      <c r="B115" s="115"/>
      <c r="C115" s="115"/>
      <c r="D115" s="115"/>
      <c r="E115" s="115"/>
      <c r="F115" s="94"/>
      <c r="G115" s="94"/>
      <c r="H115" s="45"/>
      <c r="I115" s="45"/>
      <c r="J115" s="45"/>
      <c r="K115" s="45"/>
      <c r="L115" s="111"/>
      <c r="M115" s="94"/>
      <c r="N115" s="94"/>
      <c r="O115" s="112"/>
      <c r="P115" s="94"/>
      <c r="Q115" s="94"/>
      <c r="R115" s="94"/>
      <c r="S115" s="94"/>
      <c r="T115" s="94"/>
      <c r="U115" s="117"/>
      <c r="V115" s="111"/>
      <c r="W115" s="94"/>
      <c r="X115" s="94"/>
      <c r="Y115" s="94"/>
      <c r="Z115" s="94"/>
      <c r="AA115" s="94"/>
      <c r="AB115" s="94"/>
      <c r="AC115" s="94"/>
      <c r="AD115" s="94"/>
      <c r="AE115" s="94"/>
      <c r="AF115" s="94"/>
      <c r="AG115" s="94"/>
      <c r="AH115" s="94"/>
      <c r="AI115" s="94"/>
      <c r="AJ115" s="94"/>
      <c r="AK115" s="94"/>
      <c r="AL115" s="94"/>
      <c r="AM115" s="119"/>
      <c r="AN115" s="120"/>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row>
    <row r="116" spans="1:63" ht="13.5" customHeight="1">
      <c r="A116" s="106"/>
      <c r="B116" s="115"/>
      <c r="C116" s="115"/>
      <c r="D116" s="115"/>
      <c r="E116" s="115"/>
      <c r="F116" s="94"/>
      <c r="G116" s="94"/>
      <c r="H116" s="45"/>
      <c r="I116" s="45"/>
      <c r="J116" s="45"/>
      <c r="K116" s="45"/>
      <c r="L116" s="111"/>
      <c r="M116" s="94"/>
      <c r="N116" s="94"/>
      <c r="O116" s="112"/>
      <c r="P116" s="94"/>
      <c r="Q116" s="94"/>
      <c r="R116" s="94"/>
      <c r="S116" s="94"/>
      <c r="T116" s="94"/>
      <c r="U116" s="117"/>
      <c r="V116" s="111"/>
      <c r="W116" s="94"/>
      <c r="X116" s="94"/>
      <c r="Y116" s="94"/>
      <c r="Z116" s="94"/>
      <c r="AA116" s="94"/>
      <c r="AB116" s="94"/>
      <c r="AC116" s="94"/>
      <c r="AD116" s="94"/>
      <c r="AE116" s="94"/>
      <c r="AF116" s="94"/>
      <c r="AG116" s="94"/>
      <c r="AH116" s="94"/>
      <c r="AI116" s="94"/>
      <c r="AJ116" s="94"/>
      <c r="AK116" s="94"/>
      <c r="AL116" s="94"/>
      <c r="AM116" s="119"/>
      <c r="AN116" s="120"/>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row>
    <row r="117" spans="1:63" ht="13.5" customHeight="1">
      <c r="A117" s="106"/>
      <c r="B117" s="115"/>
      <c r="C117" s="115"/>
      <c r="D117" s="115"/>
      <c r="E117" s="115"/>
      <c r="F117" s="94"/>
      <c r="G117" s="94"/>
      <c r="H117" s="45"/>
      <c r="I117" s="45"/>
      <c r="J117" s="45"/>
      <c r="K117" s="45"/>
      <c r="L117" s="111"/>
      <c r="M117" s="94"/>
      <c r="N117" s="94"/>
      <c r="O117" s="112"/>
      <c r="P117" s="94"/>
      <c r="Q117" s="94"/>
      <c r="R117" s="94"/>
      <c r="S117" s="94"/>
      <c r="T117" s="94"/>
      <c r="U117" s="117"/>
      <c r="V117" s="111"/>
      <c r="W117" s="94"/>
      <c r="X117" s="94"/>
      <c r="Y117" s="94"/>
      <c r="Z117" s="94"/>
      <c r="AA117" s="94"/>
      <c r="AB117" s="94"/>
      <c r="AC117" s="94"/>
      <c r="AD117" s="94"/>
      <c r="AE117" s="94"/>
      <c r="AF117" s="94"/>
      <c r="AG117" s="94"/>
      <c r="AH117" s="94"/>
      <c r="AI117" s="94"/>
      <c r="AJ117" s="94"/>
      <c r="AK117" s="94"/>
      <c r="AL117" s="94"/>
      <c r="AM117" s="119"/>
      <c r="AN117" s="120"/>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row>
    <row r="118" spans="1:63" ht="13.5" customHeight="1">
      <c r="A118" s="106"/>
      <c r="B118" s="115"/>
      <c r="C118" s="115"/>
      <c r="D118" s="115"/>
      <c r="E118" s="115"/>
      <c r="F118" s="94"/>
      <c r="G118" s="94"/>
      <c r="H118" s="45"/>
      <c r="I118" s="45"/>
      <c r="J118" s="45"/>
      <c r="K118" s="45"/>
      <c r="L118" s="111"/>
      <c r="M118" s="94"/>
      <c r="N118" s="94"/>
      <c r="O118" s="112"/>
      <c r="P118" s="94"/>
      <c r="Q118" s="94"/>
      <c r="R118" s="94"/>
      <c r="S118" s="94"/>
      <c r="T118" s="94"/>
      <c r="U118" s="117"/>
      <c r="V118" s="111"/>
      <c r="W118" s="94"/>
      <c r="X118" s="94"/>
      <c r="Y118" s="94"/>
      <c r="Z118" s="94"/>
      <c r="AA118" s="94"/>
      <c r="AB118" s="94"/>
      <c r="AC118" s="94"/>
      <c r="AD118" s="94"/>
      <c r="AE118" s="94"/>
      <c r="AF118" s="94"/>
      <c r="AG118" s="94"/>
      <c r="AH118" s="94"/>
      <c r="AI118" s="94"/>
      <c r="AJ118" s="94"/>
      <c r="AK118" s="94"/>
      <c r="AL118" s="94"/>
      <c r="AM118" s="119"/>
      <c r="AN118" s="120"/>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row>
    <row r="119" spans="1:63" ht="13.5" customHeight="1">
      <c r="A119" s="106"/>
      <c r="B119" s="115"/>
      <c r="C119" s="115"/>
      <c r="D119" s="115"/>
      <c r="E119" s="115"/>
      <c r="F119" s="94"/>
      <c r="G119" s="94"/>
      <c r="H119" s="45"/>
      <c r="I119" s="45"/>
      <c r="J119" s="45"/>
      <c r="K119" s="45"/>
      <c r="L119" s="111"/>
      <c r="M119" s="94"/>
      <c r="N119" s="94"/>
      <c r="O119" s="112"/>
      <c r="P119" s="94"/>
      <c r="Q119" s="94"/>
      <c r="R119" s="94"/>
      <c r="S119" s="94"/>
      <c r="T119" s="94"/>
      <c r="U119" s="117"/>
      <c r="V119" s="111"/>
      <c r="W119" s="94"/>
      <c r="X119" s="94"/>
      <c r="Y119" s="94"/>
      <c r="Z119" s="94"/>
      <c r="AA119" s="94"/>
      <c r="AB119" s="94"/>
      <c r="AC119" s="94"/>
      <c r="AD119" s="94"/>
      <c r="AE119" s="94"/>
      <c r="AF119" s="94"/>
      <c r="AG119" s="94"/>
      <c r="AH119" s="94"/>
      <c r="AI119" s="94"/>
      <c r="AJ119" s="94"/>
      <c r="AK119" s="94"/>
      <c r="AL119" s="94"/>
      <c r="AM119" s="119"/>
      <c r="AN119" s="120"/>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row>
    <row r="120" spans="1:63" ht="13.5" customHeight="1">
      <c r="A120" s="106"/>
      <c r="B120" s="115"/>
      <c r="C120" s="115"/>
      <c r="D120" s="115"/>
      <c r="E120" s="115"/>
      <c r="F120" s="94"/>
      <c r="G120" s="94"/>
      <c r="H120" s="45"/>
      <c r="I120" s="45"/>
      <c r="J120" s="45"/>
      <c r="K120" s="45"/>
      <c r="L120" s="111"/>
      <c r="M120" s="94"/>
      <c r="N120" s="94"/>
      <c r="O120" s="112"/>
      <c r="P120" s="94"/>
      <c r="Q120" s="94"/>
      <c r="R120" s="94"/>
      <c r="S120" s="94"/>
      <c r="T120" s="94"/>
      <c r="U120" s="117"/>
      <c r="V120" s="111"/>
      <c r="W120" s="94"/>
      <c r="X120" s="94"/>
      <c r="Y120" s="94"/>
      <c r="Z120" s="94"/>
      <c r="AA120" s="94"/>
      <c r="AB120" s="94"/>
      <c r="AC120" s="94"/>
      <c r="AD120" s="94"/>
      <c r="AE120" s="94"/>
      <c r="AF120" s="94"/>
      <c r="AG120" s="94"/>
      <c r="AH120" s="94"/>
      <c r="AI120" s="94"/>
      <c r="AJ120" s="94"/>
      <c r="AK120" s="94"/>
      <c r="AL120" s="94"/>
      <c r="AM120" s="119"/>
      <c r="AN120" s="120"/>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row>
    <row r="121" spans="1:63" ht="13.5" customHeight="1">
      <c r="A121" s="106"/>
      <c r="B121" s="115"/>
      <c r="C121" s="115"/>
      <c r="D121" s="115"/>
      <c r="E121" s="115"/>
      <c r="F121" s="94"/>
      <c r="G121" s="94"/>
      <c r="H121" s="45"/>
      <c r="I121" s="45"/>
      <c r="J121" s="45"/>
      <c r="K121" s="45"/>
      <c r="L121" s="111"/>
      <c r="M121" s="94"/>
      <c r="N121" s="94"/>
      <c r="O121" s="112"/>
      <c r="P121" s="94"/>
      <c r="Q121" s="94"/>
      <c r="R121" s="94"/>
      <c r="S121" s="94"/>
      <c r="T121" s="94"/>
      <c r="U121" s="117"/>
      <c r="V121" s="111"/>
      <c r="W121" s="94"/>
      <c r="X121" s="94"/>
      <c r="Y121" s="94"/>
      <c r="Z121" s="94"/>
      <c r="AA121" s="94"/>
      <c r="AB121" s="94"/>
      <c r="AC121" s="94"/>
      <c r="AD121" s="94"/>
      <c r="AE121" s="94"/>
      <c r="AF121" s="94"/>
      <c r="AG121" s="94"/>
      <c r="AH121" s="94"/>
      <c r="AI121" s="94"/>
      <c r="AJ121" s="94"/>
      <c r="AK121" s="94"/>
      <c r="AL121" s="94"/>
      <c r="AM121" s="119"/>
      <c r="AN121" s="120"/>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row>
    <row r="122" spans="1:63" ht="13.5" customHeight="1">
      <c r="A122" s="106"/>
      <c r="B122" s="115"/>
      <c r="C122" s="115"/>
      <c r="D122" s="115"/>
      <c r="E122" s="115"/>
      <c r="F122" s="94"/>
      <c r="G122" s="94"/>
      <c r="H122" s="45"/>
      <c r="I122" s="45"/>
      <c r="J122" s="45"/>
      <c r="K122" s="45"/>
      <c r="L122" s="111"/>
      <c r="M122" s="94"/>
      <c r="N122" s="94"/>
      <c r="O122" s="112"/>
      <c r="P122" s="94"/>
      <c r="Q122" s="94"/>
      <c r="R122" s="94"/>
      <c r="S122" s="94"/>
      <c r="T122" s="94"/>
      <c r="U122" s="117"/>
      <c r="V122" s="111"/>
      <c r="W122" s="94"/>
      <c r="X122" s="94"/>
      <c r="Y122" s="94"/>
      <c r="Z122" s="94"/>
      <c r="AA122" s="94"/>
      <c r="AB122" s="94"/>
      <c r="AC122" s="94"/>
      <c r="AD122" s="94"/>
      <c r="AE122" s="94"/>
      <c r="AF122" s="94"/>
      <c r="AG122" s="94"/>
      <c r="AH122" s="94"/>
      <c r="AI122" s="94"/>
      <c r="AJ122" s="94"/>
      <c r="AK122" s="94"/>
      <c r="AL122" s="94"/>
      <c r="AM122" s="119"/>
      <c r="AN122" s="120"/>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row>
    <row r="123" spans="1:63" ht="13.5" customHeight="1">
      <c r="A123" s="106"/>
      <c r="B123" s="115"/>
      <c r="C123" s="115"/>
      <c r="D123" s="115"/>
      <c r="E123" s="115"/>
      <c r="F123" s="94"/>
      <c r="G123" s="94"/>
      <c r="H123" s="45"/>
      <c r="I123" s="45"/>
      <c r="J123" s="45"/>
      <c r="K123" s="45"/>
      <c r="L123" s="111"/>
      <c r="M123" s="94"/>
      <c r="N123" s="94"/>
      <c r="O123" s="112"/>
      <c r="P123" s="94"/>
      <c r="Q123" s="94"/>
      <c r="R123" s="94"/>
      <c r="S123" s="94"/>
      <c r="T123" s="94"/>
      <c r="U123" s="117"/>
      <c r="V123" s="111"/>
      <c r="W123" s="94"/>
      <c r="X123" s="94"/>
      <c r="Y123" s="94"/>
      <c r="Z123" s="94"/>
      <c r="AA123" s="94"/>
      <c r="AB123" s="94"/>
      <c r="AC123" s="94"/>
      <c r="AD123" s="94"/>
      <c r="AE123" s="94"/>
      <c r="AF123" s="94"/>
      <c r="AG123" s="94"/>
      <c r="AH123" s="94"/>
      <c r="AI123" s="94"/>
      <c r="AJ123" s="94"/>
      <c r="AK123" s="94"/>
      <c r="AL123" s="94"/>
      <c r="AM123" s="119"/>
      <c r="AN123" s="120"/>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row>
    <row r="124" spans="1:63" ht="13.5" customHeight="1">
      <c r="A124" s="106"/>
      <c r="B124" s="115"/>
      <c r="C124" s="115"/>
      <c r="D124" s="115"/>
      <c r="E124" s="115"/>
      <c r="F124" s="94"/>
      <c r="G124" s="94"/>
      <c r="H124" s="45"/>
      <c r="I124" s="45"/>
      <c r="J124" s="45"/>
      <c r="K124" s="45"/>
      <c r="L124" s="111"/>
      <c r="M124" s="94"/>
      <c r="N124" s="94"/>
      <c r="O124" s="112"/>
      <c r="P124" s="94"/>
      <c r="Q124" s="94"/>
      <c r="R124" s="94"/>
      <c r="S124" s="94"/>
      <c r="T124" s="94"/>
      <c r="U124" s="117"/>
      <c r="V124" s="111"/>
      <c r="W124" s="94"/>
      <c r="X124" s="94"/>
      <c r="Y124" s="94"/>
      <c r="Z124" s="94"/>
      <c r="AA124" s="94"/>
      <c r="AB124" s="94"/>
      <c r="AC124" s="94"/>
      <c r="AD124" s="94"/>
      <c r="AE124" s="94"/>
      <c r="AF124" s="94"/>
      <c r="AG124" s="94"/>
      <c r="AH124" s="94"/>
      <c r="AI124" s="94"/>
      <c r="AJ124" s="94"/>
      <c r="AK124" s="94"/>
      <c r="AL124" s="94"/>
      <c r="AM124" s="119"/>
      <c r="AN124" s="120"/>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row>
    <row r="125" spans="1:63" ht="13.5" customHeight="1">
      <c r="A125" s="106"/>
      <c r="B125" s="115"/>
      <c r="C125" s="115"/>
      <c r="D125" s="115"/>
      <c r="E125" s="115"/>
      <c r="F125" s="94"/>
      <c r="G125" s="94"/>
      <c r="H125" s="45"/>
      <c r="I125" s="45"/>
      <c r="J125" s="45"/>
      <c r="K125" s="45"/>
      <c r="L125" s="111"/>
      <c r="M125" s="94"/>
      <c r="N125" s="94"/>
      <c r="O125" s="112"/>
      <c r="P125" s="94"/>
      <c r="Q125" s="94"/>
      <c r="R125" s="94"/>
      <c r="S125" s="94"/>
      <c r="T125" s="94"/>
      <c r="U125" s="117"/>
      <c r="V125" s="111"/>
      <c r="W125" s="94"/>
      <c r="X125" s="94"/>
      <c r="Y125" s="94"/>
      <c r="Z125" s="94"/>
      <c r="AA125" s="94"/>
      <c r="AB125" s="94"/>
      <c r="AC125" s="94"/>
      <c r="AD125" s="94"/>
      <c r="AE125" s="94"/>
      <c r="AF125" s="94"/>
      <c r="AG125" s="94"/>
      <c r="AH125" s="94"/>
      <c r="AI125" s="94"/>
      <c r="AJ125" s="94"/>
      <c r="AK125" s="94"/>
      <c r="AL125" s="94"/>
      <c r="AM125" s="119"/>
      <c r="AN125" s="120"/>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row>
    <row r="126" spans="1:63" ht="13.5" customHeight="1">
      <c r="A126" s="106"/>
      <c r="B126" s="115"/>
      <c r="C126" s="115"/>
      <c r="D126" s="115"/>
      <c r="E126" s="115"/>
      <c r="F126" s="94"/>
      <c r="G126" s="94"/>
      <c r="H126" s="45"/>
      <c r="I126" s="45"/>
      <c r="J126" s="45"/>
      <c r="K126" s="45"/>
      <c r="L126" s="111"/>
      <c r="M126" s="94"/>
      <c r="N126" s="94"/>
      <c r="O126" s="112"/>
      <c r="P126" s="94"/>
      <c r="Q126" s="94"/>
      <c r="R126" s="94"/>
      <c r="S126" s="94"/>
      <c r="T126" s="94"/>
      <c r="U126" s="117"/>
      <c r="V126" s="111"/>
      <c r="W126" s="94"/>
      <c r="X126" s="94"/>
      <c r="Y126" s="94"/>
      <c r="Z126" s="94"/>
      <c r="AA126" s="94"/>
      <c r="AB126" s="94"/>
      <c r="AC126" s="94"/>
      <c r="AD126" s="94"/>
      <c r="AE126" s="94"/>
      <c r="AF126" s="94"/>
      <c r="AG126" s="94"/>
      <c r="AH126" s="94"/>
      <c r="AI126" s="94"/>
      <c r="AJ126" s="94"/>
      <c r="AK126" s="94"/>
      <c r="AL126" s="94"/>
      <c r="AM126" s="119"/>
      <c r="AN126" s="120"/>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row>
    <row r="127" spans="1:63" ht="13.5" customHeight="1">
      <c r="A127" s="106"/>
      <c r="B127" s="115"/>
      <c r="C127" s="115"/>
      <c r="D127" s="115"/>
      <c r="E127" s="115"/>
      <c r="F127" s="94"/>
      <c r="G127" s="94"/>
      <c r="H127" s="45"/>
      <c r="I127" s="45"/>
      <c r="J127" s="45"/>
      <c r="K127" s="45"/>
      <c r="L127" s="111"/>
      <c r="M127" s="94"/>
      <c r="N127" s="94"/>
      <c r="O127" s="112"/>
      <c r="P127" s="94"/>
      <c r="Q127" s="94"/>
      <c r="R127" s="94"/>
      <c r="S127" s="94"/>
      <c r="T127" s="94"/>
      <c r="U127" s="117"/>
      <c r="V127" s="111"/>
      <c r="W127" s="94"/>
      <c r="X127" s="94"/>
      <c r="Y127" s="94"/>
      <c r="Z127" s="94"/>
      <c r="AA127" s="94"/>
      <c r="AB127" s="94"/>
      <c r="AC127" s="94"/>
      <c r="AD127" s="94"/>
      <c r="AE127" s="94"/>
      <c r="AF127" s="94"/>
      <c r="AG127" s="94"/>
      <c r="AH127" s="94"/>
      <c r="AI127" s="94"/>
      <c r="AJ127" s="94"/>
      <c r="AK127" s="94"/>
      <c r="AL127" s="94"/>
      <c r="AM127" s="119"/>
      <c r="AN127" s="120"/>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row>
    <row r="128" spans="1:63" ht="13.5" customHeight="1">
      <c r="A128" s="106"/>
      <c r="B128" s="115"/>
      <c r="C128" s="115"/>
      <c r="D128" s="115"/>
      <c r="E128" s="115"/>
      <c r="F128" s="94"/>
      <c r="G128" s="94"/>
      <c r="H128" s="45"/>
      <c r="I128" s="45"/>
      <c r="J128" s="45"/>
      <c r="K128" s="45"/>
      <c r="L128" s="111"/>
      <c r="M128" s="94"/>
      <c r="N128" s="94"/>
      <c r="O128" s="112"/>
      <c r="P128" s="94"/>
      <c r="Q128" s="94"/>
      <c r="R128" s="94"/>
      <c r="S128" s="94"/>
      <c r="T128" s="94"/>
      <c r="U128" s="117"/>
      <c r="V128" s="111"/>
      <c r="W128" s="94"/>
      <c r="X128" s="94"/>
      <c r="Y128" s="94"/>
      <c r="Z128" s="94"/>
      <c r="AA128" s="94"/>
      <c r="AB128" s="94"/>
      <c r="AC128" s="94"/>
      <c r="AD128" s="94"/>
      <c r="AE128" s="94"/>
      <c r="AF128" s="94"/>
      <c r="AG128" s="94"/>
      <c r="AH128" s="94"/>
      <c r="AI128" s="94"/>
      <c r="AJ128" s="94"/>
      <c r="AK128" s="94"/>
      <c r="AL128" s="94"/>
      <c r="AM128" s="119"/>
      <c r="AN128" s="120"/>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row>
    <row r="129" spans="1:63" ht="13.5" customHeight="1">
      <c r="A129" s="106"/>
      <c r="B129" s="115"/>
      <c r="C129" s="115"/>
      <c r="D129" s="115"/>
      <c r="E129" s="115"/>
      <c r="F129" s="94"/>
      <c r="G129" s="94"/>
      <c r="H129" s="45"/>
      <c r="I129" s="45"/>
      <c r="J129" s="45"/>
      <c r="K129" s="45"/>
      <c r="L129" s="111"/>
      <c r="M129" s="94"/>
      <c r="N129" s="94"/>
      <c r="O129" s="112"/>
      <c r="P129" s="94"/>
      <c r="Q129" s="94"/>
      <c r="R129" s="94"/>
      <c r="S129" s="94"/>
      <c r="T129" s="94"/>
      <c r="U129" s="117"/>
      <c r="V129" s="111"/>
      <c r="W129" s="94"/>
      <c r="X129" s="94"/>
      <c r="Y129" s="94"/>
      <c r="Z129" s="94"/>
      <c r="AA129" s="94"/>
      <c r="AB129" s="94"/>
      <c r="AC129" s="94"/>
      <c r="AD129" s="94"/>
      <c r="AE129" s="94"/>
      <c r="AF129" s="94"/>
      <c r="AG129" s="94"/>
      <c r="AH129" s="94"/>
      <c r="AI129" s="94"/>
      <c r="AJ129" s="94"/>
      <c r="AK129" s="94"/>
      <c r="AL129" s="94"/>
      <c r="AM129" s="119"/>
      <c r="AN129" s="120"/>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row>
    <row r="130" spans="1:63" ht="13.5" customHeight="1">
      <c r="A130" s="106"/>
      <c r="B130" s="115"/>
      <c r="C130" s="115"/>
      <c r="D130" s="115"/>
      <c r="E130" s="115"/>
      <c r="F130" s="94"/>
      <c r="G130" s="94"/>
      <c r="H130" s="45"/>
      <c r="I130" s="45"/>
      <c r="J130" s="45"/>
      <c r="K130" s="45"/>
      <c r="L130" s="111"/>
      <c r="M130" s="94"/>
      <c r="N130" s="94"/>
      <c r="O130" s="112"/>
      <c r="P130" s="94"/>
      <c r="Q130" s="94"/>
      <c r="R130" s="94"/>
      <c r="S130" s="94"/>
      <c r="T130" s="94"/>
      <c r="U130" s="117"/>
      <c r="V130" s="111"/>
      <c r="W130" s="94"/>
      <c r="X130" s="94"/>
      <c r="Y130" s="94"/>
      <c r="Z130" s="94"/>
      <c r="AA130" s="94"/>
      <c r="AB130" s="94"/>
      <c r="AC130" s="94"/>
      <c r="AD130" s="94"/>
      <c r="AE130" s="94"/>
      <c r="AF130" s="94"/>
      <c r="AG130" s="94"/>
      <c r="AH130" s="94"/>
      <c r="AI130" s="94"/>
      <c r="AJ130" s="94"/>
      <c r="AK130" s="94"/>
      <c r="AL130" s="94"/>
      <c r="AM130" s="119"/>
      <c r="AN130" s="120"/>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row>
    <row r="131" spans="1:63" ht="13.5" customHeight="1">
      <c r="A131" s="106"/>
      <c r="B131" s="115"/>
      <c r="C131" s="115"/>
      <c r="D131" s="115"/>
      <c r="E131" s="115"/>
      <c r="F131" s="94"/>
      <c r="G131" s="94"/>
      <c r="H131" s="45"/>
      <c r="I131" s="45"/>
      <c r="J131" s="45"/>
      <c r="K131" s="45"/>
      <c r="L131" s="111"/>
      <c r="M131" s="94"/>
      <c r="N131" s="94"/>
      <c r="O131" s="112"/>
      <c r="P131" s="94"/>
      <c r="Q131" s="94"/>
      <c r="R131" s="94"/>
      <c r="S131" s="94"/>
      <c r="T131" s="94"/>
      <c r="U131" s="117"/>
      <c r="V131" s="111"/>
      <c r="W131" s="94"/>
      <c r="X131" s="94"/>
      <c r="Y131" s="94"/>
      <c r="Z131" s="94"/>
      <c r="AA131" s="94"/>
      <c r="AB131" s="94"/>
      <c r="AC131" s="94"/>
      <c r="AD131" s="94"/>
      <c r="AE131" s="94"/>
      <c r="AF131" s="94"/>
      <c r="AG131" s="94"/>
      <c r="AH131" s="94"/>
      <c r="AI131" s="94"/>
      <c r="AJ131" s="94"/>
      <c r="AK131" s="94"/>
      <c r="AL131" s="94"/>
      <c r="AM131" s="119"/>
      <c r="AN131" s="120"/>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row>
    <row r="132" spans="1:63" ht="13.5" customHeight="1">
      <c r="A132" s="106"/>
      <c r="B132" s="115"/>
      <c r="C132" s="115"/>
      <c r="D132" s="115"/>
      <c r="E132" s="115"/>
      <c r="F132" s="94"/>
      <c r="G132" s="94"/>
      <c r="H132" s="45"/>
      <c r="I132" s="45"/>
      <c r="J132" s="45"/>
      <c r="K132" s="45"/>
      <c r="L132" s="111"/>
      <c r="M132" s="94"/>
      <c r="N132" s="94"/>
      <c r="O132" s="112"/>
      <c r="P132" s="94"/>
      <c r="Q132" s="94"/>
      <c r="R132" s="94"/>
      <c r="S132" s="94"/>
      <c r="T132" s="94"/>
      <c r="U132" s="117"/>
      <c r="V132" s="111"/>
      <c r="W132" s="94"/>
      <c r="X132" s="94"/>
      <c r="Y132" s="94"/>
      <c r="Z132" s="94"/>
      <c r="AA132" s="94"/>
      <c r="AB132" s="94"/>
      <c r="AC132" s="94"/>
      <c r="AD132" s="94"/>
      <c r="AE132" s="94"/>
      <c r="AF132" s="94"/>
      <c r="AG132" s="94"/>
      <c r="AH132" s="94"/>
      <c r="AI132" s="94"/>
      <c r="AJ132" s="94"/>
      <c r="AK132" s="94"/>
      <c r="AL132" s="94"/>
      <c r="AM132" s="119"/>
      <c r="AN132" s="120"/>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row>
    <row r="133" spans="1:63" ht="13.5" customHeight="1">
      <c r="A133" s="106"/>
      <c r="B133" s="115"/>
      <c r="C133" s="115"/>
      <c r="D133" s="115"/>
      <c r="E133" s="115"/>
      <c r="F133" s="94"/>
      <c r="G133" s="94"/>
      <c r="H133" s="45"/>
      <c r="I133" s="45"/>
      <c r="J133" s="45"/>
      <c r="K133" s="45"/>
      <c r="L133" s="111"/>
      <c r="M133" s="94"/>
      <c r="N133" s="94"/>
      <c r="O133" s="112"/>
      <c r="P133" s="94"/>
      <c r="Q133" s="94"/>
      <c r="R133" s="94"/>
      <c r="S133" s="94"/>
      <c r="T133" s="94"/>
      <c r="U133" s="117"/>
      <c r="V133" s="111"/>
      <c r="W133" s="94"/>
      <c r="X133" s="94"/>
      <c r="Y133" s="94"/>
      <c r="Z133" s="94"/>
      <c r="AA133" s="94"/>
      <c r="AB133" s="94"/>
      <c r="AC133" s="94"/>
      <c r="AD133" s="94"/>
      <c r="AE133" s="94"/>
      <c r="AF133" s="94"/>
      <c r="AG133" s="94"/>
      <c r="AH133" s="94"/>
      <c r="AI133" s="94"/>
      <c r="AJ133" s="94"/>
      <c r="AK133" s="94"/>
      <c r="AL133" s="94"/>
      <c r="AM133" s="119"/>
      <c r="AN133" s="120"/>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row>
    <row r="134" spans="1:63" ht="13.5" customHeight="1">
      <c r="A134" s="106"/>
      <c r="B134" s="115"/>
      <c r="C134" s="115"/>
      <c r="D134" s="115"/>
      <c r="E134" s="115"/>
      <c r="F134" s="94"/>
      <c r="G134" s="94"/>
      <c r="H134" s="45"/>
      <c r="I134" s="45"/>
      <c r="J134" s="45"/>
      <c r="K134" s="45"/>
      <c r="L134" s="111"/>
      <c r="M134" s="94"/>
      <c r="N134" s="94"/>
      <c r="O134" s="112"/>
      <c r="P134" s="94"/>
      <c r="Q134" s="94"/>
      <c r="R134" s="94"/>
      <c r="S134" s="94"/>
      <c r="T134" s="94"/>
      <c r="U134" s="117"/>
      <c r="V134" s="111"/>
      <c r="W134" s="94"/>
      <c r="X134" s="94"/>
      <c r="Y134" s="94"/>
      <c r="Z134" s="94"/>
      <c r="AA134" s="94"/>
      <c r="AB134" s="94"/>
      <c r="AC134" s="94"/>
      <c r="AD134" s="94"/>
      <c r="AE134" s="94"/>
      <c r="AF134" s="94"/>
      <c r="AG134" s="94"/>
      <c r="AH134" s="94"/>
      <c r="AI134" s="94"/>
      <c r="AJ134" s="94"/>
      <c r="AK134" s="94"/>
      <c r="AL134" s="94"/>
      <c r="AM134" s="119"/>
      <c r="AN134" s="120"/>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row>
    <row r="135" spans="1:63" ht="13.5" customHeight="1">
      <c r="A135" s="106"/>
      <c r="B135" s="115"/>
      <c r="C135" s="115"/>
      <c r="D135" s="115"/>
      <c r="E135" s="115"/>
      <c r="F135" s="94"/>
      <c r="G135" s="94"/>
      <c r="H135" s="45"/>
      <c r="I135" s="45"/>
      <c r="J135" s="45"/>
      <c r="K135" s="45"/>
      <c r="L135" s="111"/>
      <c r="M135" s="94"/>
      <c r="N135" s="94"/>
      <c r="O135" s="112"/>
      <c r="P135" s="94"/>
      <c r="Q135" s="94"/>
      <c r="R135" s="94"/>
      <c r="S135" s="94"/>
      <c r="T135" s="94"/>
      <c r="U135" s="117"/>
      <c r="V135" s="111"/>
      <c r="W135" s="94"/>
      <c r="X135" s="94"/>
      <c r="Y135" s="94"/>
      <c r="Z135" s="94"/>
      <c r="AA135" s="94"/>
      <c r="AB135" s="94"/>
      <c r="AC135" s="94"/>
      <c r="AD135" s="94"/>
      <c r="AE135" s="94"/>
      <c r="AF135" s="94"/>
      <c r="AG135" s="94"/>
      <c r="AH135" s="94"/>
      <c r="AI135" s="94"/>
      <c r="AJ135" s="94"/>
      <c r="AK135" s="94"/>
      <c r="AL135" s="94"/>
      <c r="AM135" s="119"/>
      <c r="AN135" s="120"/>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row>
    <row r="136" spans="1:63" ht="13.5" customHeight="1">
      <c r="A136" s="106"/>
      <c r="B136" s="115"/>
      <c r="C136" s="115"/>
      <c r="D136" s="115"/>
      <c r="E136" s="115"/>
      <c r="F136" s="94"/>
      <c r="G136" s="94"/>
      <c r="H136" s="45"/>
      <c r="I136" s="45"/>
      <c r="J136" s="45"/>
      <c r="K136" s="45"/>
      <c r="L136" s="111"/>
      <c r="M136" s="94"/>
      <c r="N136" s="94"/>
      <c r="O136" s="112"/>
      <c r="P136" s="94"/>
      <c r="Q136" s="94"/>
      <c r="R136" s="94"/>
      <c r="S136" s="94"/>
      <c r="T136" s="94"/>
      <c r="U136" s="117"/>
      <c r="V136" s="111"/>
      <c r="W136" s="94"/>
      <c r="X136" s="94"/>
      <c r="Y136" s="94"/>
      <c r="Z136" s="94"/>
      <c r="AA136" s="94"/>
      <c r="AB136" s="94"/>
      <c r="AC136" s="94"/>
      <c r="AD136" s="94"/>
      <c r="AE136" s="94"/>
      <c r="AF136" s="94"/>
      <c r="AG136" s="94"/>
      <c r="AH136" s="94"/>
      <c r="AI136" s="94"/>
      <c r="AJ136" s="94"/>
      <c r="AK136" s="94"/>
      <c r="AL136" s="94"/>
      <c r="AM136" s="119"/>
      <c r="AN136" s="120"/>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row>
    <row r="137" spans="1:63" ht="13.5" customHeight="1">
      <c r="A137" s="106"/>
      <c r="B137" s="115"/>
      <c r="C137" s="115"/>
      <c r="D137" s="115"/>
      <c r="E137" s="115"/>
      <c r="F137" s="94"/>
      <c r="G137" s="94"/>
      <c r="H137" s="45"/>
      <c r="I137" s="45"/>
      <c r="J137" s="45"/>
      <c r="K137" s="45"/>
      <c r="L137" s="111"/>
      <c r="M137" s="94"/>
      <c r="N137" s="94"/>
      <c r="O137" s="112"/>
      <c r="P137" s="94"/>
      <c r="Q137" s="94"/>
      <c r="R137" s="94"/>
      <c r="S137" s="94"/>
      <c r="T137" s="94"/>
      <c r="U137" s="117"/>
      <c r="V137" s="111"/>
      <c r="W137" s="94"/>
      <c r="X137" s="94"/>
      <c r="Y137" s="94"/>
      <c r="Z137" s="94"/>
      <c r="AA137" s="94"/>
      <c r="AB137" s="94"/>
      <c r="AC137" s="94"/>
      <c r="AD137" s="94"/>
      <c r="AE137" s="94"/>
      <c r="AF137" s="94"/>
      <c r="AG137" s="94"/>
      <c r="AH137" s="94"/>
      <c r="AI137" s="94"/>
      <c r="AJ137" s="94"/>
      <c r="AK137" s="94"/>
      <c r="AL137" s="94"/>
      <c r="AM137" s="119"/>
      <c r="AN137" s="120"/>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row>
    <row r="138" spans="1:63" ht="13.5" customHeight="1">
      <c r="A138" s="106"/>
      <c r="B138" s="115"/>
      <c r="C138" s="115"/>
      <c r="D138" s="115"/>
      <c r="E138" s="115"/>
      <c r="F138" s="94"/>
      <c r="G138" s="94"/>
      <c r="H138" s="45"/>
      <c r="I138" s="45"/>
      <c r="J138" s="45"/>
      <c r="K138" s="45"/>
      <c r="L138" s="111"/>
      <c r="M138" s="94"/>
      <c r="N138" s="94"/>
      <c r="O138" s="112"/>
      <c r="P138" s="94"/>
      <c r="Q138" s="94"/>
      <c r="R138" s="94"/>
      <c r="S138" s="94"/>
      <c r="T138" s="94"/>
      <c r="U138" s="117"/>
      <c r="V138" s="111"/>
      <c r="W138" s="94"/>
      <c r="X138" s="94"/>
      <c r="Y138" s="94"/>
      <c r="Z138" s="94"/>
      <c r="AA138" s="94"/>
      <c r="AB138" s="94"/>
      <c r="AC138" s="94"/>
      <c r="AD138" s="94"/>
      <c r="AE138" s="94"/>
      <c r="AF138" s="94"/>
      <c r="AG138" s="94"/>
      <c r="AH138" s="94"/>
      <c r="AI138" s="94"/>
      <c r="AJ138" s="94"/>
      <c r="AK138" s="94"/>
      <c r="AL138" s="94"/>
      <c r="AM138" s="119"/>
      <c r="AN138" s="120"/>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row>
    <row r="139" spans="1:63" ht="13.5" customHeight="1">
      <c r="A139" s="106"/>
      <c r="B139" s="115"/>
      <c r="C139" s="115"/>
      <c r="D139" s="115"/>
      <c r="E139" s="115"/>
      <c r="F139" s="94"/>
      <c r="G139" s="94"/>
      <c r="H139" s="45"/>
      <c r="I139" s="45"/>
      <c r="J139" s="45"/>
      <c r="K139" s="45"/>
      <c r="L139" s="111"/>
      <c r="M139" s="94"/>
      <c r="N139" s="94"/>
      <c r="O139" s="112"/>
      <c r="P139" s="94"/>
      <c r="Q139" s="94"/>
      <c r="R139" s="94"/>
      <c r="S139" s="94"/>
      <c r="T139" s="94"/>
      <c r="U139" s="117"/>
      <c r="V139" s="111"/>
      <c r="W139" s="94"/>
      <c r="X139" s="94"/>
      <c r="Y139" s="94"/>
      <c r="Z139" s="94"/>
      <c r="AA139" s="94"/>
      <c r="AB139" s="94"/>
      <c r="AC139" s="94"/>
      <c r="AD139" s="94"/>
      <c r="AE139" s="94"/>
      <c r="AF139" s="94"/>
      <c r="AG139" s="94"/>
      <c r="AH139" s="94"/>
      <c r="AI139" s="94"/>
      <c r="AJ139" s="94"/>
      <c r="AK139" s="94"/>
      <c r="AL139" s="94"/>
      <c r="AM139" s="119"/>
      <c r="AN139" s="120"/>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row>
    <row r="140" spans="1:63" ht="13.5" customHeight="1">
      <c r="A140" s="106"/>
      <c r="B140" s="115"/>
      <c r="C140" s="115"/>
      <c r="D140" s="115"/>
      <c r="E140" s="115"/>
      <c r="F140" s="94"/>
      <c r="G140" s="94"/>
      <c r="H140" s="45"/>
      <c r="I140" s="45"/>
      <c r="J140" s="45"/>
      <c r="K140" s="45"/>
      <c r="L140" s="111"/>
      <c r="M140" s="94"/>
      <c r="N140" s="94"/>
      <c r="O140" s="112"/>
      <c r="P140" s="94"/>
      <c r="Q140" s="94"/>
      <c r="R140" s="94"/>
      <c r="S140" s="94"/>
      <c r="T140" s="94"/>
      <c r="U140" s="117"/>
      <c r="V140" s="111"/>
      <c r="W140" s="94"/>
      <c r="X140" s="94"/>
      <c r="Y140" s="94"/>
      <c r="Z140" s="94"/>
      <c r="AA140" s="94"/>
      <c r="AB140" s="94"/>
      <c r="AC140" s="94"/>
      <c r="AD140" s="94"/>
      <c r="AE140" s="94"/>
      <c r="AF140" s="94"/>
      <c r="AG140" s="94"/>
      <c r="AH140" s="94"/>
      <c r="AI140" s="94"/>
      <c r="AJ140" s="94"/>
      <c r="AK140" s="94"/>
      <c r="AL140" s="94"/>
      <c r="AM140" s="119"/>
      <c r="AN140" s="120"/>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row>
    <row r="141" spans="1:63" ht="13.5" customHeight="1">
      <c r="A141" s="106"/>
      <c r="B141" s="115"/>
      <c r="C141" s="115"/>
      <c r="D141" s="115"/>
      <c r="E141" s="115"/>
      <c r="F141" s="94"/>
      <c r="G141" s="94"/>
      <c r="H141" s="45"/>
      <c r="I141" s="45"/>
      <c r="J141" s="45"/>
      <c r="K141" s="45"/>
      <c r="L141" s="111"/>
      <c r="M141" s="94"/>
      <c r="N141" s="94"/>
      <c r="O141" s="112"/>
      <c r="P141" s="94"/>
      <c r="Q141" s="94"/>
      <c r="R141" s="94"/>
      <c r="S141" s="94"/>
      <c r="T141" s="94"/>
      <c r="U141" s="117"/>
      <c r="V141" s="111"/>
      <c r="W141" s="94"/>
      <c r="X141" s="94"/>
      <c r="Y141" s="94"/>
      <c r="Z141" s="94"/>
      <c r="AA141" s="94"/>
      <c r="AB141" s="94"/>
      <c r="AC141" s="94"/>
      <c r="AD141" s="94"/>
      <c r="AE141" s="94"/>
      <c r="AF141" s="94"/>
      <c r="AG141" s="94"/>
      <c r="AH141" s="94"/>
      <c r="AI141" s="94"/>
      <c r="AJ141" s="94"/>
      <c r="AK141" s="94"/>
      <c r="AL141" s="94"/>
      <c r="AM141" s="119"/>
      <c r="AN141" s="120"/>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row>
    <row r="142" spans="1:63" ht="13.5" customHeight="1">
      <c r="A142" s="106"/>
      <c r="B142" s="115"/>
      <c r="C142" s="115"/>
      <c r="D142" s="115"/>
      <c r="E142" s="115"/>
      <c r="F142" s="94"/>
      <c r="G142" s="94"/>
      <c r="H142" s="45"/>
      <c r="I142" s="45"/>
      <c r="J142" s="45"/>
      <c r="K142" s="45"/>
      <c r="L142" s="111"/>
      <c r="M142" s="94"/>
      <c r="N142" s="94"/>
      <c r="O142" s="112"/>
      <c r="P142" s="94"/>
      <c r="Q142" s="94"/>
      <c r="R142" s="94"/>
      <c r="S142" s="94"/>
      <c r="T142" s="94"/>
      <c r="U142" s="117"/>
      <c r="V142" s="111"/>
      <c r="W142" s="94"/>
      <c r="X142" s="94"/>
      <c r="Y142" s="94"/>
      <c r="Z142" s="94"/>
      <c r="AA142" s="94"/>
      <c r="AB142" s="94"/>
      <c r="AC142" s="94"/>
      <c r="AD142" s="94"/>
      <c r="AE142" s="94"/>
      <c r="AF142" s="94"/>
      <c r="AG142" s="94"/>
      <c r="AH142" s="94"/>
      <c r="AI142" s="94"/>
      <c r="AJ142" s="94"/>
      <c r="AK142" s="94"/>
      <c r="AL142" s="94"/>
      <c r="AM142" s="119"/>
      <c r="AN142" s="120"/>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row>
    <row r="143" spans="1:63" ht="13.5" customHeight="1">
      <c r="A143" s="106"/>
      <c r="B143" s="115"/>
      <c r="C143" s="115"/>
      <c r="D143" s="115"/>
      <c r="E143" s="115"/>
      <c r="F143" s="94"/>
      <c r="G143" s="94"/>
      <c r="H143" s="45"/>
      <c r="I143" s="45"/>
      <c r="J143" s="45"/>
      <c r="K143" s="45"/>
      <c r="L143" s="111"/>
      <c r="M143" s="94"/>
      <c r="N143" s="94"/>
      <c r="O143" s="112"/>
      <c r="P143" s="94"/>
      <c r="Q143" s="94"/>
      <c r="R143" s="94"/>
      <c r="S143" s="94"/>
      <c r="T143" s="94"/>
      <c r="U143" s="117"/>
      <c r="V143" s="111"/>
      <c r="W143" s="94"/>
      <c r="X143" s="94"/>
      <c r="Y143" s="94"/>
      <c r="Z143" s="94"/>
      <c r="AA143" s="94"/>
      <c r="AB143" s="94"/>
      <c r="AC143" s="94"/>
      <c r="AD143" s="94"/>
      <c r="AE143" s="94"/>
      <c r="AF143" s="94"/>
      <c r="AG143" s="94"/>
      <c r="AH143" s="94"/>
      <c r="AI143" s="94"/>
      <c r="AJ143" s="94"/>
      <c r="AK143" s="94"/>
      <c r="AL143" s="94"/>
      <c r="AM143" s="119"/>
      <c r="AN143" s="120"/>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row>
    <row r="144" spans="1:63" ht="13.5" customHeight="1">
      <c r="A144" s="106"/>
      <c r="B144" s="115"/>
      <c r="C144" s="115"/>
      <c r="D144" s="115"/>
      <c r="E144" s="115"/>
      <c r="F144" s="94"/>
      <c r="G144" s="94"/>
      <c r="H144" s="45"/>
      <c r="I144" s="45"/>
      <c r="J144" s="45"/>
      <c r="K144" s="45"/>
      <c r="L144" s="111"/>
      <c r="M144" s="94"/>
      <c r="N144" s="94"/>
      <c r="O144" s="112"/>
      <c r="P144" s="94"/>
      <c r="Q144" s="94"/>
      <c r="R144" s="94"/>
      <c r="S144" s="94"/>
      <c r="T144" s="94"/>
      <c r="U144" s="117"/>
      <c r="V144" s="111"/>
      <c r="W144" s="94"/>
      <c r="X144" s="94"/>
      <c r="Y144" s="94"/>
      <c r="Z144" s="94"/>
      <c r="AA144" s="94"/>
      <c r="AB144" s="94"/>
      <c r="AC144" s="94"/>
      <c r="AD144" s="94"/>
      <c r="AE144" s="94"/>
      <c r="AF144" s="94"/>
      <c r="AG144" s="94"/>
      <c r="AH144" s="94"/>
      <c r="AI144" s="94"/>
      <c r="AJ144" s="94"/>
      <c r="AK144" s="94"/>
      <c r="AL144" s="94"/>
      <c r="AM144" s="119"/>
      <c r="AN144" s="120"/>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row>
    <row r="145" spans="1:63" ht="13.5" customHeight="1">
      <c r="A145" s="106"/>
      <c r="B145" s="115"/>
      <c r="C145" s="115"/>
      <c r="D145" s="115"/>
      <c r="E145" s="115"/>
      <c r="F145" s="94"/>
      <c r="G145" s="94"/>
      <c r="H145" s="45"/>
      <c r="I145" s="45"/>
      <c r="J145" s="45"/>
      <c r="K145" s="45"/>
      <c r="L145" s="111"/>
      <c r="M145" s="94"/>
      <c r="N145" s="94"/>
      <c r="O145" s="112"/>
      <c r="P145" s="94"/>
      <c r="Q145" s="94"/>
      <c r="R145" s="94"/>
      <c r="S145" s="94"/>
      <c r="T145" s="94"/>
      <c r="U145" s="117"/>
      <c r="V145" s="111"/>
      <c r="W145" s="94"/>
      <c r="X145" s="94"/>
      <c r="Y145" s="94"/>
      <c r="Z145" s="94"/>
      <c r="AA145" s="94"/>
      <c r="AB145" s="94"/>
      <c r="AC145" s="94"/>
      <c r="AD145" s="94"/>
      <c r="AE145" s="94"/>
      <c r="AF145" s="94"/>
      <c r="AG145" s="94"/>
      <c r="AH145" s="94"/>
      <c r="AI145" s="94"/>
      <c r="AJ145" s="94"/>
      <c r="AK145" s="94"/>
      <c r="AL145" s="94"/>
      <c r="AM145" s="119"/>
      <c r="AN145" s="120"/>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row>
    <row r="146" spans="1:63" ht="13.5" customHeight="1">
      <c r="A146" s="106"/>
      <c r="B146" s="115"/>
      <c r="C146" s="115"/>
      <c r="D146" s="115"/>
      <c r="E146" s="115"/>
      <c r="F146" s="94"/>
      <c r="G146" s="94"/>
      <c r="H146" s="45"/>
      <c r="I146" s="45"/>
      <c r="J146" s="45"/>
      <c r="K146" s="45"/>
      <c r="L146" s="111"/>
      <c r="M146" s="94"/>
      <c r="N146" s="94"/>
      <c r="O146" s="112"/>
      <c r="P146" s="94"/>
      <c r="Q146" s="94"/>
      <c r="R146" s="94"/>
      <c r="S146" s="94"/>
      <c r="T146" s="94"/>
      <c r="U146" s="117"/>
      <c r="V146" s="111"/>
      <c r="W146" s="94"/>
      <c r="X146" s="94"/>
      <c r="Y146" s="94"/>
      <c r="Z146" s="94"/>
      <c r="AA146" s="94"/>
      <c r="AB146" s="94"/>
      <c r="AC146" s="94"/>
      <c r="AD146" s="94"/>
      <c r="AE146" s="94"/>
      <c r="AF146" s="94"/>
      <c r="AG146" s="94"/>
      <c r="AH146" s="94"/>
      <c r="AI146" s="94"/>
      <c r="AJ146" s="94"/>
      <c r="AK146" s="94"/>
      <c r="AL146" s="94"/>
      <c r="AM146" s="119"/>
      <c r="AN146" s="120"/>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row>
    <row r="147" spans="1:63" ht="13.5" customHeight="1">
      <c r="A147" s="106"/>
      <c r="B147" s="115"/>
      <c r="C147" s="115"/>
      <c r="D147" s="115"/>
      <c r="E147" s="115"/>
      <c r="F147" s="94"/>
      <c r="G147" s="94"/>
      <c r="H147" s="45"/>
      <c r="I147" s="45"/>
      <c r="J147" s="45"/>
      <c r="K147" s="45"/>
      <c r="L147" s="111"/>
      <c r="M147" s="94"/>
      <c r="N147" s="94"/>
      <c r="O147" s="112"/>
      <c r="P147" s="94"/>
      <c r="Q147" s="94"/>
      <c r="R147" s="94"/>
      <c r="S147" s="94"/>
      <c r="T147" s="94"/>
      <c r="U147" s="117"/>
      <c r="V147" s="111"/>
      <c r="W147" s="94"/>
      <c r="X147" s="94"/>
      <c r="Y147" s="94"/>
      <c r="Z147" s="94"/>
      <c r="AA147" s="94"/>
      <c r="AB147" s="94"/>
      <c r="AC147" s="94"/>
      <c r="AD147" s="94"/>
      <c r="AE147" s="94"/>
      <c r="AF147" s="94"/>
      <c r="AG147" s="94"/>
      <c r="AH147" s="94"/>
      <c r="AI147" s="94"/>
      <c r="AJ147" s="94"/>
      <c r="AK147" s="94"/>
      <c r="AL147" s="94"/>
      <c r="AM147" s="119"/>
      <c r="AN147" s="120"/>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row>
    <row r="148" spans="1:63" ht="13.5" customHeight="1">
      <c r="A148" s="106"/>
      <c r="B148" s="115"/>
      <c r="C148" s="115"/>
      <c r="D148" s="115"/>
      <c r="E148" s="115"/>
      <c r="F148" s="94"/>
      <c r="G148" s="94"/>
      <c r="H148" s="45"/>
      <c r="I148" s="45"/>
      <c r="J148" s="45"/>
      <c r="K148" s="45"/>
      <c r="L148" s="111"/>
      <c r="M148" s="94"/>
      <c r="N148" s="94"/>
      <c r="O148" s="112"/>
      <c r="P148" s="94"/>
      <c r="Q148" s="94"/>
      <c r="R148" s="94"/>
      <c r="S148" s="94"/>
      <c r="T148" s="94"/>
      <c r="U148" s="117"/>
      <c r="V148" s="111"/>
      <c r="W148" s="94"/>
      <c r="X148" s="94"/>
      <c r="Y148" s="94"/>
      <c r="Z148" s="94"/>
      <c r="AA148" s="94"/>
      <c r="AB148" s="94"/>
      <c r="AC148" s="94"/>
      <c r="AD148" s="94"/>
      <c r="AE148" s="94"/>
      <c r="AF148" s="94"/>
      <c r="AG148" s="94"/>
      <c r="AH148" s="94"/>
      <c r="AI148" s="94"/>
      <c r="AJ148" s="94"/>
      <c r="AK148" s="94"/>
      <c r="AL148" s="94"/>
      <c r="AM148" s="119"/>
      <c r="AN148" s="120"/>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row>
    <row r="149" spans="1:63" ht="13.5" customHeight="1">
      <c r="A149" s="106"/>
      <c r="B149" s="115"/>
      <c r="C149" s="115"/>
      <c r="D149" s="115"/>
      <c r="E149" s="115"/>
      <c r="F149" s="94"/>
      <c r="G149" s="94"/>
      <c r="H149" s="45"/>
      <c r="I149" s="45"/>
      <c r="J149" s="45"/>
      <c r="K149" s="45"/>
      <c r="L149" s="111"/>
      <c r="M149" s="94"/>
      <c r="N149" s="94"/>
      <c r="O149" s="112"/>
      <c r="P149" s="94"/>
      <c r="Q149" s="94"/>
      <c r="R149" s="94"/>
      <c r="S149" s="94"/>
      <c r="T149" s="94"/>
      <c r="U149" s="117"/>
      <c r="V149" s="111"/>
      <c r="W149" s="94"/>
      <c r="X149" s="94"/>
      <c r="Y149" s="94"/>
      <c r="Z149" s="94"/>
      <c r="AA149" s="94"/>
      <c r="AB149" s="94"/>
      <c r="AC149" s="94"/>
      <c r="AD149" s="94"/>
      <c r="AE149" s="94"/>
      <c r="AF149" s="94"/>
      <c r="AG149" s="94"/>
      <c r="AH149" s="94"/>
      <c r="AI149" s="94"/>
      <c r="AJ149" s="94"/>
      <c r="AK149" s="94"/>
      <c r="AL149" s="94"/>
      <c r="AM149" s="119"/>
      <c r="AN149" s="120"/>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row>
    <row r="150" spans="1:63" ht="13.5" customHeight="1">
      <c r="A150" s="106"/>
      <c r="B150" s="115"/>
      <c r="C150" s="115"/>
      <c r="D150" s="115"/>
      <c r="E150" s="115"/>
      <c r="F150" s="94"/>
      <c r="G150" s="94"/>
      <c r="H150" s="45"/>
      <c r="I150" s="45"/>
      <c r="J150" s="45"/>
      <c r="K150" s="45"/>
      <c r="L150" s="111"/>
      <c r="M150" s="94"/>
      <c r="N150" s="94"/>
      <c r="O150" s="112"/>
      <c r="P150" s="94"/>
      <c r="Q150" s="94"/>
      <c r="R150" s="94"/>
      <c r="S150" s="94"/>
      <c r="T150" s="94"/>
      <c r="U150" s="117"/>
      <c r="V150" s="111"/>
      <c r="W150" s="94"/>
      <c r="X150" s="94"/>
      <c r="Y150" s="94"/>
      <c r="Z150" s="94"/>
      <c r="AA150" s="94"/>
      <c r="AB150" s="94"/>
      <c r="AC150" s="94"/>
      <c r="AD150" s="94"/>
      <c r="AE150" s="94"/>
      <c r="AF150" s="94"/>
      <c r="AG150" s="94"/>
      <c r="AH150" s="94"/>
      <c r="AI150" s="94"/>
      <c r="AJ150" s="94"/>
      <c r="AK150" s="94"/>
      <c r="AL150" s="94"/>
      <c r="AM150" s="119"/>
      <c r="AN150" s="120"/>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row>
    <row r="151" spans="1:63" ht="13.5" customHeight="1">
      <c r="A151" s="106"/>
      <c r="B151" s="115"/>
      <c r="C151" s="115"/>
      <c r="D151" s="115"/>
      <c r="E151" s="115"/>
      <c r="F151" s="94"/>
      <c r="G151" s="94"/>
      <c r="H151" s="45"/>
      <c r="I151" s="45"/>
      <c r="J151" s="45"/>
      <c r="K151" s="45"/>
      <c r="L151" s="111"/>
      <c r="M151" s="94"/>
      <c r="N151" s="94"/>
      <c r="O151" s="112"/>
      <c r="P151" s="94"/>
      <c r="Q151" s="94"/>
      <c r="R151" s="94"/>
      <c r="S151" s="94"/>
      <c r="T151" s="94"/>
      <c r="U151" s="117"/>
      <c r="V151" s="111"/>
      <c r="W151" s="94"/>
      <c r="X151" s="94"/>
      <c r="Y151" s="94"/>
      <c r="Z151" s="94"/>
      <c r="AA151" s="94"/>
      <c r="AB151" s="94"/>
      <c r="AC151" s="94"/>
      <c r="AD151" s="94"/>
      <c r="AE151" s="94"/>
      <c r="AF151" s="94"/>
      <c r="AG151" s="94"/>
      <c r="AH151" s="94"/>
      <c r="AI151" s="94"/>
      <c r="AJ151" s="94"/>
      <c r="AK151" s="94"/>
      <c r="AL151" s="94"/>
      <c r="AM151" s="119"/>
      <c r="AN151" s="120"/>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row>
    <row r="152" spans="1:63" ht="13.5" customHeight="1">
      <c r="A152" s="106"/>
      <c r="B152" s="115"/>
      <c r="C152" s="115"/>
      <c r="D152" s="115"/>
      <c r="E152" s="115"/>
      <c r="F152" s="94"/>
      <c r="G152" s="94"/>
      <c r="H152" s="45"/>
      <c r="I152" s="45"/>
      <c r="J152" s="45"/>
      <c r="K152" s="45"/>
      <c r="L152" s="111"/>
      <c r="M152" s="94"/>
      <c r="N152" s="94"/>
      <c r="O152" s="112"/>
      <c r="P152" s="94"/>
      <c r="Q152" s="94"/>
      <c r="R152" s="94"/>
      <c r="S152" s="94"/>
      <c r="T152" s="94"/>
      <c r="U152" s="117"/>
      <c r="V152" s="111"/>
      <c r="W152" s="94"/>
      <c r="X152" s="94"/>
      <c r="Y152" s="94"/>
      <c r="Z152" s="94"/>
      <c r="AA152" s="94"/>
      <c r="AB152" s="94"/>
      <c r="AC152" s="94"/>
      <c r="AD152" s="94"/>
      <c r="AE152" s="94"/>
      <c r="AF152" s="94"/>
      <c r="AG152" s="94"/>
      <c r="AH152" s="94"/>
      <c r="AI152" s="94"/>
      <c r="AJ152" s="94"/>
      <c r="AK152" s="94"/>
      <c r="AL152" s="94"/>
      <c r="AM152" s="119"/>
      <c r="AN152" s="120"/>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row>
    <row r="153" spans="1:63" ht="13.5" customHeight="1">
      <c r="A153" s="106"/>
      <c r="B153" s="115"/>
      <c r="C153" s="115"/>
      <c r="D153" s="115"/>
      <c r="E153" s="115"/>
      <c r="F153" s="94"/>
      <c r="G153" s="94"/>
      <c r="H153" s="45"/>
      <c r="I153" s="45"/>
      <c r="J153" s="45"/>
      <c r="K153" s="45"/>
      <c r="L153" s="111"/>
      <c r="M153" s="94"/>
      <c r="N153" s="94"/>
      <c r="O153" s="112"/>
      <c r="P153" s="94"/>
      <c r="Q153" s="94"/>
      <c r="R153" s="94"/>
      <c r="S153" s="94"/>
      <c r="T153" s="94"/>
      <c r="U153" s="117"/>
      <c r="V153" s="111"/>
      <c r="W153" s="94"/>
      <c r="X153" s="94"/>
      <c r="Y153" s="94"/>
      <c r="Z153" s="94"/>
      <c r="AA153" s="94"/>
      <c r="AB153" s="94"/>
      <c r="AC153" s="94"/>
      <c r="AD153" s="94"/>
      <c r="AE153" s="94"/>
      <c r="AF153" s="94"/>
      <c r="AG153" s="94"/>
      <c r="AH153" s="94"/>
      <c r="AI153" s="94"/>
      <c r="AJ153" s="94"/>
      <c r="AK153" s="94"/>
      <c r="AL153" s="94"/>
      <c r="AM153" s="119"/>
      <c r="AN153" s="120"/>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row>
    <row r="154" spans="1:63" ht="13.5" customHeight="1">
      <c r="A154" s="106"/>
      <c r="B154" s="115"/>
      <c r="C154" s="115"/>
      <c r="D154" s="115"/>
      <c r="E154" s="115"/>
      <c r="F154" s="94"/>
      <c r="G154" s="94"/>
      <c r="H154" s="45"/>
      <c r="I154" s="45"/>
      <c r="J154" s="45"/>
      <c r="K154" s="45"/>
      <c r="L154" s="111"/>
      <c r="M154" s="94"/>
      <c r="N154" s="94"/>
      <c r="O154" s="112"/>
      <c r="P154" s="94"/>
      <c r="Q154" s="94"/>
      <c r="R154" s="94"/>
      <c r="S154" s="94"/>
      <c r="T154" s="94"/>
      <c r="U154" s="117"/>
      <c r="V154" s="111"/>
      <c r="W154" s="94"/>
      <c r="X154" s="94"/>
      <c r="Y154" s="94"/>
      <c r="Z154" s="94"/>
      <c r="AA154" s="94"/>
      <c r="AB154" s="94"/>
      <c r="AC154" s="94"/>
      <c r="AD154" s="94"/>
      <c r="AE154" s="94"/>
      <c r="AF154" s="94"/>
      <c r="AG154" s="94"/>
      <c r="AH154" s="94"/>
      <c r="AI154" s="94"/>
      <c r="AJ154" s="94"/>
      <c r="AK154" s="94"/>
      <c r="AL154" s="94"/>
      <c r="AM154" s="119"/>
      <c r="AN154" s="120"/>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row>
    <row r="155" spans="1:63" ht="13.5" customHeight="1">
      <c r="A155" s="106"/>
      <c r="B155" s="115"/>
      <c r="C155" s="115"/>
      <c r="D155" s="115"/>
      <c r="E155" s="115"/>
      <c r="F155" s="94"/>
      <c r="G155" s="94"/>
      <c r="H155" s="45"/>
      <c r="I155" s="45"/>
      <c r="J155" s="45"/>
      <c r="K155" s="45"/>
      <c r="L155" s="111"/>
      <c r="M155" s="94"/>
      <c r="N155" s="94"/>
      <c r="O155" s="112"/>
      <c r="P155" s="94"/>
      <c r="Q155" s="94"/>
      <c r="R155" s="94"/>
      <c r="S155" s="94"/>
      <c r="T155" s="94"/>
      <c r="U155" s="117"/>
      <c r="V155" s="111"/>
      <c r="W155" s="94"/>
      <c r="X155" s="94"/>
      <c r="Y155" s="94"/>
      <c r="Z155" s="94"/>
      <c r="AA155" s="94"/>
      <c r="AB155" s="94"/>
      <c r="AC155" s="94"/>
      <c r="AD155" s="94"/>
      <c r="AE155" s="94"/>
      <c r="AF155" s="94"/>
      <c r="AG155" s="94"/>
      <c r="AH155" s="94"/>
      <c r="AI155" s="94"/>
      <c r="AJ155" s="94"/>
      <c r="AK155" s="94"/>
      <c r="AL155" s="94"/>
      <c r="AM155" s="119"/>
      <c r="AN155" s="120"/>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row>
    <row r="156" spans="1:63" ht="13.5" customHeight="1">
      <c r="A156" s="106"/>
      <c r="B156" s="115"/>
      <c r="C156" s="115"/>
      <c r="D156" s="115"/>
      <c r="E156" s="115"/>
      <c r="F156" s="94"/>
      <c r="G156" s="94"/>
      <c r="H156" s="45"/>
      <c r="I156" s="45"/>
      <c r="J156" s="45"/>
      <c r="K156" s="45"/>
      <c r="L156" s="111"/>
      <c r="M156" s="94"/>
      <c r="N156" s="94"/>
      <c r="O156" s="112"/>
      <c r="P156" s="94"/>
      <c r="Q156" s="94"/>
      <c r="R156" s="94"/>
      <c r="S156" s="94"/>
      <c r="T156" s="94"/>
      <c r="U156" s="117"/>
      <c r="V156" s="111"/>
      <c r="W156" s="94"/>
      <c r="X156" s="94"/>
      <c r="Y156" s="94"/>
      <c r="Z156" s="94"/>
      <c r="AA156" s="94"/>
      <c r="AB156" s="94"/>
      <c r="AC156" s="94"/>
      <c r="AD156" s="94"/>
      <c r="AE156" s="94"/>
      <c r="AF156" s="94"/>
      <c r="AG156" s="94"/>
      <c r="AH156" s="94"/>
      <c r="AI156" s="94"/>
      <c r="AJ156" s="94"/>
      <c r="AK156" s="94"/>
      <c r="AL156" s="94"/>
      <c r="AM156" s="119"/>
      <c r="AN156" s="120"/>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row>
    <row r="157" spans="1:63" ht="13.5" customHeight="1">
      <c r="A157" s="106"/>
      <c r="B157" s="115"/>
      <c r="C157" s="115"/>
      <c r="D157" s="115"/>
      <c r="E157" s="115"/>
      <c r="F157" s="94"/>
      <c r="G157" s="94"/>
      <c r="H157" s="45"/>
      <c r="I157" s="45"/>
      <c r="J157" s="45"/>
      <c r="K157" s="45"/>
      <c r="L157" s="111"/>
      <c r="M157" s="94"/>
      <c r="N157" s="94"/>
      <c r="O157" s="112"/>
      <c r="P157" s="94"/>
      <c r="Q157" s="94"/>
      <c r="R157" s="94"/>
      <c r="S157" s="94"/>
      <c r="T157" s="94"/>
      <c r="U157" s="117"/>
      <c r="V157" s="111"/>
      <c r="W157" s="94"/>
      <c r="X157" s="94"/>
      <c r="Y157" s="94"/>
      <c r="Z157" s="94"/>
      <c r="AA157" s="94"/>
      <c r="AB157" s="94"/>
      <c r="AC157" s="94"/>
      <c r="AD157" s="94"/>
      <c r="AE157" s="94"/>
      <c r="AF157" s="94"/>
      <c r="AG157" s="94"/>
      <c r="AH157" s="94"/>
      <c r="AI157" s="94"/>
      <c r="AJ157" s="94"/>
      <c r="AK157" s="94"/>
      <c r="AL157" s="94"/>
      <c r="AM157" s="119"/>
      <c r="AN157" s="120"/>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row>
    <row r="158" spans="1:63" ht="13.5" customHeight="1">
      <c r="A158" s="106"/>
      <c r="B158" s="115"/>
      <c r="C158" s="115"/>
      <c r="D158" s="115"/>
      <c r="E158" s="115"/>
      <c r="F158" s="94"/>
      <c r="G158" s="94"/>
      <c r="H158" s="45"/>
      <c r="I158" s="45"/>
      <c r="J158" s="45"/>
      <c r="K158" s="45"/>
      <c r="L158" s="111"/>
      <c r="M158" s="94"/>
      <c r="N158" s="94"/>
      <c r="O158" s="112"/>
      <c r="P158" s="94"/>
      <c r="Q158" s="94"/>
      <c r="R158" s="94"/>
      <c r="S158" s="94"/>
      <c r="T158" s="94"/>
      <c r="U158" s="117"/>
      <c r="V158" s="111"/>
      <c r="W158" s="94"/>
      <c r="X158" s="94"/>
      <c r="Y158" s="94"/>
      <c r="Z158" s="94"/>
      <c r="AA158" s="94"/>
      <c r="AB158" s="94"/>
      <c r="AC158" s="94"/>
      <c r="AD158" s="94"/>
      <c r="AE158" s="94"/>
      <c r="AF158" s="94"/>
      <c r="AG158" s="94"/>
      <c r="AH158" s="94"/>
      <c r="AI158" s="94"/>
      <c r="AJ158" s="94"/>
      <c r="AK158" s="94"/>
      <c r="AL158" s="94"/>
      <c r="AM158" s="119"/>
      <c r="AN158" s="120"/>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row>
    <row r="159" spans="1:63" ht="13.5" customHeight="1">
      <c r="A159" s="106"/>
      <c r="B159" s="115"/>
      <c r="C159" s="115"/>
      <c r="D159" s="115"/>
      <c r="E159" s="115"/>
      <c r="F159" s="94"/>
      <c r="G159" s="94"/>
      <c r="H159" s="45"/>
      <c r="I159" s="45"/>
      <c r="J159" s="45"/>
      <c r="K159" s="45"/>
      <c r="L159" s="111"/>
      <c r="M159" s="94"/>
      <c r="N159" s="94"/>
      <c r="O159" s="112"/>
      <c r="P159" s="94"/>
      <c r="Q159" s="94"/>
      <c r="R159" s="94"/>
      <c r="S159" s="94"/>
      <c r="T159" s="94"/>
      <c r="U159" s="117"/>
      <c r="V159" s="111"/>
      <c r="W159" s="94"/>
      <c r="X159" s="94"/>
      <c r="Y159" s="94"/>
      <c r="Z159" s="94"/>
      <c r="AA159" s="94"/>
      <c r="AB159" s="94"/>
      <c r="AC159" s="94"/>
      <c r="AD159" s="94"/>
      <c r="AE159" s="94"/>
      <c r="AF159" s="94"/>
      <c r="AG159" s="94"/>
      <c r="AH159" s="94"/>
      <c r="AI159" s="94"/>
      <c r="AJ159" s="94"/>
      <c r="AK159" s="94"/>
      <c r="AL159" s="94"/>
      <c r="AM159" s="119"/>
      <c r="AN159" s="120"/>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row>
    <row r="160" spans="1:63" ht="13.5" customHeight="1">
      <c r="A160" s="106"/>
      <c r="B160" s="115"/>
      <c r="C160" s="115"/>
      <c r="D160" s="115"/>
      <c r="E160" s="115"/>
      <c r="F160" s="94"/>
      <c r="G160" s="94"/>
      <c r="H160" s="20"/>
      <c r="I160" s="20"/>
      <c r="J160" s="20"/>
      <c r="K160" s="20"/>
      <c r="L160" s="111"/>
      <c r="M160" s="94"/>
      <c r="N160" s="94"/>
      <c r="O160" s="112"/>
      <c r="P160" s="94"/>
      <c r="Q160" s="94"/>
      <c r="R160" s="94"/>
      <c r="S160" s="94"/>
      <c r="T160" s="94"/>
      <c r="U160" s="117"/>
      <c r="V160" s="111"/>
      <c r="W160" s="94"/>
      <c r="X160" s="94"/>
      <c r="Y160" s="94"/>
      <c r="Z160" s="94"/>
      <c r="AA160" s="94"/>
      <c r="AB160" s="94"/>
      <c r="AC160" s="94"/>
      <c r="AD160" s="94"/>
      <c r="AE160" s="94"/>
      <c r="AF160" s="94"/>
      <c r="AG160" s="94"/>
      <c r="AH160" s="94"/>
      <c r="AI160" s="94"/>
      <c r="AJ160" s="94"/>
      <c r="AK160" s="94"/>
      <c r="AL160" s="94"/>
      <c r="AM160" s="119"/>
      <c r="AN160" s="120"/>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row>
    <row r="161" spans="1:63" ht="13.5" customHeight="1">
      <c r="A161" s="106"/>
      <c r="B161" s="115"/>
      <c r="C161" s="115"/>
      <c r="D161" s="115"/>
      <c r="E161" s="115"/>
      <c r="F161" s="94"/>
      <c r="G161" s="94"/>
      <c r="H161" s="20"/>
      <c r="I161" s="20"/>
      <c r="J161" s="20"/>
      <c r="K161" s="20"/>
      <c r="L161" s="111"/>
      <c r="M161" s="94"/>
      <c r="N161" s="94"/>
      <c r="O161" s="112"/>
      <c r="P161" s="94"/>
      <c r="Q161" s="94"/>
      <c r="R161" s="94"/>
      <c r="S161" s="94"/>
      <c r="T161" s="94"/>
      <c r="U161" s="117"/>
      <c r="V161" s="111"/>
      <c r="W161" s="94"/>
      <c r="X161" s="94"/>
      <c r="Y161" s="94"/>
      <c r="Z161" s="94"/>
      <c r="AA161" s="94"/>
      <c r="AB161" s="94"/>
      <c r="AC161" s="94"/>
      <c r="AD161" s="94"/>
      <c r="AE161" s="94"/>
      <c r="AF161" s="94"/>
      <c r="AG161" s="94"/>
      <c r="AH161" s="94"/>
      <c r="AI161" s="94"/>
      <c r="AJ161" s="94"/>
      <c r="AK161" s="94"/>
      <c r="AL161" s="94"/>
      <c r="AM161" s="119"/>
      <c r="AN161" s="120"/>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row>
    <row r="162" spans="1:63" ht="13.5" customHeight="1">
      <c r="A162" s="106"/>
      <c r="B162" s="115"/>
      <c r="C162" s="115"/>
      <c r="D162" s="115"/>
      <c r="E162" s="115"/>
      <c r="F162" s="94"/>
      <c r="G162" s="94"/>
      <c r="H162" s="20"/>
      <c r="I162" s="20"/>
      <c r="J162" s="20"/>
      <c r="K162" s="20"/>
      <c r="L162" s="111"/>
      <c r="M162" s="94"/>
      <c r="N162" s="94"/>
      <c r="O162" s="112"/>
      <c r="P162" s="94"/>
      <c r="Q162" s="94"/>
      <c r="R162" s="94"/>
      <c r="S162" s="94"/>
      <c r="T162" s="94"/>
      <c r="U162" s="117"/>
      <c r="V162" s="111"/>
      <c r="W162" s="94"/>
      <c r="X162" s="94"/>
      <c r="Y162" s="94"/>
      <c r="Z162" s="94"/>
      <c r="AA162" s="94"/>
      <c r="AB162" s="94"/>
      <c r="AC162" s="94"/>
      <c r="AD162" s="94"/>
      <c r="AE162" s="94"/>
      <c r="AF162" s="94"/>
      <c r="AG162" s="94"/>
      <c r="AH162" s="94"/>
      <c r="AI162" s="94"/>
      <c r="AJ162" s="94"/>
      <c r="AK162" s="94"/>
      <c r="AL162" s="94"/>
      <c r="AM162" s="119"/>
      <c r="AN162" s="120"/>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row>
    <row r="163" spans="1:63" ht="13.5" customHeight="1">
      <c r="A163" s="106"/>
      <c r="B163" s="115"/>
      <c r="C163" s="115"/>
      <c r="D163" s="115"/>
      <c r="E163" s="115"/>
      <c r="F163" s="94"/>
      <c r="G163" s="94"/>
      <c r="H163" s="20"/>
      <c r="I163" s="20"/>
      <c r="J163" s="20"/>
      <c r="K163" s="20"/>
      <c r="L163" s="111"/>
      <c r="M163" s="94"/>
      <c r="N163" s="94"/>
      <c r="O163" s="112"/>
      <c r="P163" s="94"/>
      <c r="Q163" s="94"/>
      <c r="R163" s="94"/>
      <c r="S163" s="94"/>
      <c r="T163" s="94"/>
      <c r="U163" s="117"/>
      <c r="V163" s="111"/>
      <c r="W163" s="94"/>
      <c r="X163" s="94"/>
      <c r="Y163" s="94"/>
      <c r="Z163" s="94"/>
      <c r="AA163" s="94"/>
      <c r="AB163" s="94"/>
      <c r="AC163" s="94"/>
      <c r="AD163" s="94"/>
      <c r="AE163" s="94"/>
      <c r="AF163" s="94"/>
      <c r="AG163" s="94"/>
      <c r="AH163" s="94"/>
      <c r="AI163" s="94"/>
      <c r="AJ163" s="94"/>
      <c r="AK163" s="94"/>
      <c r="AL163" s="94"/>
      <c r="AM163" s="119"/>
      <c r="AN163" s="120"/>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row>
    <row r="164" spans="1:63" ht="13.5" customHeight="1">
      <c r="A164" s="106"/>
      <c r="B164" s="115"/>
      <c r="C164" s="115"/>
      <c r="D164" s="115"/>
      <c r="E164" s="115"/>
      <c r="F164" s="94"/>
      <c r="G164" s="94"/>
      <c r="H164" s="20"/>
      <c r="I164" s="20"/>
      <c r="J164" s="20"/>
      <c r="K164" s="20"/>
      <c r="L164" s="111"/>
      <c r="M164" s="94"/>
      <c r="N164" s="94"/>
      <c r="O164" s="112"/>
      <c r="P164" s="94"/>
      <c r="Q164" s="94"/>
      <c r="R164" s="94"/>
      <c r="S164" s="94"/>
      <c r="T164" s="94"/>
      <c r="U164" s="117"/>
      <c r="V164" s="111"/>
      <c r="W164" s="94"/>
      <c r="X164" s="94"/>
      <c r="Y164" s="94"/>
      <c r="Z164" s="94"/>
      <c r="AA164" s="94"/>
      <c r="AB164" s="94"/>
      <c r="AC164" s="94"/>
      <c r="AD164" s="94"/>
      <c r="AE164" s="94"/>
      <c r="AF164" s="94"/>
      <c r="AG164" s="94"/>
      <c r="AH164" s="94"/>
      <c r="AI164" s="94"/>
      <c r="AJ164" s="94"/>
      <c r="AK164" s="94"/>
      <c r="AL164" s="94"/>
      <c r="AM164" s="119"/>
      <c r="AN164" s="120"/>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row>
    <row r="165" spans="1:63" ht="13.5" customHeight="1">
      <c r="A165" s="106"/>
      <c r="B165" s="115"/>
      <c r="C165" s="115"/>
      <c r="D165" s="115"/>
      <c r="E165" s="115"/>
      <c r="F165" s="94"/>
      <c r="G165" s="94"/>
      <c r="H165" s="20"/>
      <c r="I165" s="20"/>
      <c r="J165" s="20"/>
      <c r="K165" s="20"/>
      <c r="L165" s="111"/>
      <c r="M165" s="94"/>
      <c r="N165" s="94"/>
      <c r="O165" s="112"/>
      <c r="P165" s="94"/>
      <c r="Q165" s="94"/>
      <c r="R165" s="94"/>
      <c r="S165" s="94"/>
      <c r="T165" s="94"/>
      <c r="U165" s="117"/>
      <c r="V165" s="111"/>
      <c r="W165" s="94"/>
      <c r="X165" s="94"/>
      <c r="Y165" s="94"/>
      <c r="Z165" s="94"/>
      <c r="AA165" s="94"/>
      <c r="AB165" s="94"/>
      <c r="AC165" s="94"/>
      <c r="AD165" s="94"/>
      <c r="AE165" s="94"/>
      <c r="AF165" s="94"/>
      <c r="AG165" s="94"/>
      <c r="AH165" s="94"/>
      <c r="AI165" s="94"/>
      <c r="AJ165" s="94"/>
      <c r="AK165" s="94"/>
      <c r="AL165" s="94"/>
      <c r="AM165" s="119"/>
      <c r="AN165" s="120"/>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row>
    <row r="166" spans="1:63" ht="13.5" customHeight="1">
      <c r="A166" s="106"/>
      <c r="B166" s="115"/>
      <c r="C166" s="115"/>
      <c r="D166" s="115"/>
      <c r="E166" s="115"/>
      <c r="F166" s="94"/>
      <c r="G166" s="94"/>
      <c r="H166" s="20"/>
      <c r="I166" s="20"/>
      <c r="J166" s="20"/>
      <c r="K166" s="20"/>
      <c r="L166" s="111"/>
      <c r="M166" s="94"/>
      <c r="N166" s="94"/>
      <c r="O166" s="112"/>
      <c r="P166" s="94"/>
      <c r="Q166" s="94"/>
      <c r="R166" s="94"/>
      <c r="S166" s="94"/>
      <c r="T166" s="94"/>
      <c r="U166" s="117"/>
      <c r="V166" s="111"/>
      <c r="W166" s="94"/>
      <c r="X166" s="94"/>
      <c r="Y166" s="94"/>
      <c r="Z166" s="94"/>
      <c r="AA166" s="94"/>
      <c r="AB166" s="94"/>
      <c r="AC166" s="94"/>
      <c r="AD166" s="94"/>
      <c r="AE166" s="94"/>
      <c r="AF166" s="94"/>
      <c r="AG166" s="94"/>
      <c r="AH166" s="94"/>
      <c r="AI166" s="94"/>
      <c r="AJ166" s="94"/>
      <c r="AK166" s="94"/>
      <c r="AL166" s="94"/>
      <c r="AM166" s="119"/>
      <c r="AN166" s="120"/>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row>
    <row r="167" spans="1:63" ht="13.5" customHeight="1">
      <c r="A167" s="106"/>
      <c r="B167" s="115"/>
      <c r="C167" s="115"/>
      <c r="D167" s="115"/>
      <c r="E167" s="115"/>
      <c r="F167" s="94"/>
      <c r="G167" s="94"/>
      <c r="H167" s="20"/>
      <c r="I167" s="20"/>
      <c r="J167" s="20"/>
      <c r="K167" s="20"/>
      <c r="L167" s="111"/>
      <c r="M167" s="94"/>
      <c r="N167" s="94"/>
      <c r="O167" s="112"/>
      <c r="P167" s="94"/>
      <c r="Q167" s="94"/>
      <c r="R167" s="94"/>
      <c r="S167" s="94"/>
      <c r="T167" s="94"/>
      <c r="U167" s="117"/>
      <c r="V167" s="111"/>
      <c r="W167" s="94"/>
      <c r="X167" s="94"/>
      <c r="Y167" s="94"/>
      <c r="Z167" s="94"/>
      <c r="AA167" s="94"/>
      <c r="AB167" s="94"/>
      <c r="AC167" s="94"/>
      <c r="AD167" s="94"/>
      <c r="AE167" s="94"/>
      <c r="AF167" s="94"/>
      <c r="AG167" s="94"/>
      <c r="AH167" s="94"/>
      <c r="AI167" s="94"/>
      <c r="AJ167" s="94"/>
      <c r="AK167" s="94"/>
      <c r="AL167" s="94"/>
      <c r="AM167" s="119"/>
      <c r="AN167" s="120"/>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row>
    <row r="168" spans="1:63" ht="13.5" customHeight="1">
      <c r="A168" s="106"/>
      <c r="B168" s="115"/>
      <c r="C168" s="115"/>
      <c r="D168" s="115"/>
      <c r="E168" s="115"/>
      <c r="F168" s="94"/>
      <c r="G168" s="94"/>
      <c r="H168" s="20"/>
      <c r="I168" s="20"/>
      <c r="J168" s="20"/>
      <c r="K168" s="20"/>
      <c r="L168" s="111"/>
      <c r="M168" s="94"/>
      <c r="N168" s="94"/>
      <c r="O168" s="112"/>
      <c r="P168" s="94"/>
      <c r="Q168" s="94"/>
      <c r="R168" s="94"/>
      <c r="S168" s="94"/>
      <c r="T168" s="94"/>
      <c r="U168" s="117"/>
      <c r="V168" s="111"/>
      <c r="W168" s="94"/>
      <c r="X168" s="94"/>
      <c r="Y168" s="94"/>
      <c r="Z168" s="94"/>
      <c r="AA168" s="94"/>
      <c r="AB168" s="94"/>
      <c r="AC168" s="94"/>
      <c r="AD168" s="94"/>
      <c r="AE168" s="94"/>
      <c r="AF168" s="94"/>
      <c r="AG168" s="94"/>
      <c r="AH168" s="94"/>
      <c r="AI168" s="94"/>
      <c r="AJ168" s="94"/>
      <c r="AK168" s="94"/>
      <c r="AL168" s="94"/>
      <c r="AM168" s="119"/>
      <c r="AN168" s="120"/>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row>
    <row r="169" spans="1:63" ht="13.5" customHeight="1">
      <c r="A169" s="106"/>
      <c r="B169" s="115"/>
      <c r="C169" s="115"/>
      <c r="D169" s="115"/>
      <c r="E169" s="115"/>
      <c r="F169" s="94"/>
      <c r="G169" s="94"/>
      <c r="H169" s="20"/>
      <c r="I169" s="20"/>
      <c r="J169" s="20"/>
      <c r="K169" s="20"/>
      <c r="L169" s="111"/>
      <c r="M169" s="94"/>
      <c r="N169" s="94"/>
      <c r="O169" s="112"/>
      <c r="P169" s="94"/>
      <c r="Q169" s="94"/>
      <c r="R169" s="94"/>
      <c r="S169" s="94"/>
      <c r="T169" s="94"/>
      <c r="U169" s="117"/>
      <c r="V169" s="111"/>
      <c r="W169" s="94"/>
      <c r="X169" s="94"/>
      <c r="Y169" s="94"/>
      <c r="Z169" s="94"/>
      <c r="AA169" s="94"/>
      <c r="AB169" s="94"/>
      <c r="AC169" s="94"/>
      <c r="AD169" s="94"/>
      <c r="AE169" s="94"/>
      <c r="AF169" s="94"/>
      <c r="AG169" s="94"/>
      <c r="AH169" s="94"/>
      <c r="AI169" s="94"/>
      <c r="AJ169" s="94"/>
      <c r="AK169" s="94"/>
      <c r="AL169" s="94"/>
      <c r="AM169" s="119"/>
      <c r="AN169" s="120"/>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row>
    <row r="170" spans="1:63" ht="13.5" customHeight="1">
      <c r="A170" s="106"/>
      <c r="B170" s="115"/>
      <c r="C170" s="115"/>
      <c r="D170" s="115"/>
      <c r="E170" s="115"/>
      <c r="F170" s="94"/>
      <c r="G170" s="94"/>
      <c r="H170" s="20"/>
      <c r="I170" s="20"/>
      <c r="J170" s="20"/>
      <c r="K170" s="20"/>
      <c r="L170" s="111"/>
      <c r="M170" s="94"/>
      <c r="N170" s="94"/>
      <c r="O170" s="112"/>
      <c r="P170" s="94"/>
      <c r="Q170" s="94"/>
      <c r="R170" s="94"/>
      <c r="S170" s="94"/>
      <c r="T170" s="94"/>
      <c r="U170" s="117"/>
      <c r="V170" s="111"/>
      <c r="W170" s="94"/>
      <c r="X170" s="94"/>
      <c r="Y170" s="94"/>
      <c r="Z170" s="94"/>
      <c r="AA170" s="94"/>
      <c r="AB170" s="94"/>
      <c r="AC170" s="94"/>
      <c r="AD170" s="94"/>
      <c r="AE170" s="94"/>
      <c r="AF170" s="94"/>
      <c r="AG170" s="94"/>
      <c r="AH170" s="94"/>
      <c r="AI170" s="94"/>
      <c r="AJ170" s="94"/>
      <c r="AK170" s="94"/>
      <c r="AL170" s="94"/>
      <c r="AM170" s="119"/>
      <c r="AN170" s="120"/>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row>
    <row r="171" spans="1:63" ht="13.5" customHeight="1">
      <c r="A171" s="106"/>
      <c r="B171" s="115"/>
      <c r="C171" s="115"/>
      <c r="D171" s="115"/>
      <c r="E171" s="115"/>
      <c r="F171" s="94"/>
      <c r="G171" s="94"/>
      <c r="H171" s="20"/>
      <c r="I171" s="20"/>
      <c r="J171" s="20"/>
      <c r="K171" s="20"/>
      <c r="L171" s="111"/>
      <c r="M171" s="94"/>
      <c r="N171" s="94"/>
      <c r="O171" s="112"/>
      <c r="P171" s="94"/>
      <c r="Q171" s="94"/>
      <c r="R171" s="94"/>
      <c r="S171" s="94"/>
      <c r="T171" s="94"/>
      <c r="U171" s="117"/>
      <c r="V171" s="111"/>
      <c r="W171" s="94"/>
      <c r="X171" s="94"/>
      <c r="Y171" s="94"/>
      <c r="Z171" s="94"/>
      <c r="AA171" s="94"/>
      <c r="AB171" s="94"/>
      <c r="AC171" s="94"/>
      <c r="AD171" s="94"/>
      <c r="AE171" s="94"/>
      <c r="AF171" s="94"/>
      <c r="AG171" s="94"/>
      <c r="AH171" s="94"/>
      <c r="AI171" s="94"/>
      <c r="AJ171" s="94"/>
      <c r="AK171" s="94"/>
      <c r="AL171" s="94"/>
      <c r="AM171" s="119"/>
      <c r="AN171" s="120"/>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row>
    <row r="172" spans="1:63" ht="13.5" customHeight="1">
      <c r="A172" s="106"/>
      <c r="B172" s="115"/>
      <c r="C172" s="115"/>
      <c r="D172" s="115"/>
      <c r="E172" s="115"/>
      <c r="F172" s="94"/>
      <c r="G172" s="94"/>
      <c r="H172" s="20"/>
      <c r="I172" s="20"/>
      <c r="J172" s="20"/>
      <c r="K172" s="20"/>
      <c r="L172" s="111"/>
      <c r="M172" s="94"/>
      <c r="N172" s="94"/>
      <c r="O172" s="112"/>
      <c r="P172" s="94"/>
      <c r="Q172" s="94"/>
      <c r="R172" s="94"/>
      <c r="S172" s="94"/>
      <c r="T172" s="94"/>
      <c r="U172" s="117"/>
      <c r="V172" s="111"/>
      <c r="W172" s="94"/>
      <c r="X172" s="94"/>
      <c r="Y172" s="94"/>
      <c r="Z172" s="94"/>
      <c r="AA172" s="94"/>
      <c r="AB172" s="94"/>
      <c r="AC172" s="94"/>
      <c r="AD172" s="94"/>
      <c r="AE172" s="94"/>
      <c r="AF172" s="94"/>
      <c r="AG172" s="94"/>
      <c r="AH172" s="94"/>
      <c r="AI172" s="94"/>
      <c r="AJ172" s="94"/>
      <c r="AK172" s="94"/>
      <c r="AL172" s="94"/>
      <c r="AM172" s="119"/>
      <c r="AN172" s="120"/>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row>
    <row r="173" spans="1:63" ht="13.5" customHeight="1">
      <c r="A173" s="106"/>
      <c r="B173" s="115"/>
      <c r="C173" s="115"/>
      <c r="D173" s="115"/>
      <c r="E173" s="115"/>
      <c r="F173" s="94"/>
      <c r="G173" s="94"/>
      <c r="H173" s="20"/>
      <c r="I173" s="20"/>
      <c r="J173" s="20"/>
      <c r="K173" s="20"/>
      <c r="L173" s="111"/>
      <c r="M173" s="94"/>
      <c r="N173" s="94"/>
      <c r="O173" s="112"/>
      <c r="P173" s="94"/>
      <c r="Q173" s="94"/>
      <c r="R173" s="94"/>
      <c r="S173" s="94"/>
      <c r="T173" s="94"/>
      <c r="U173" s="117"/>
      <c r="V173" s="111"/>
      <c r="W173" s="94"/>
      <c r="X173" s="94"/>
      <c r="Y173" s="94"/>
      <c r="Z173" s="94"/>
      <c r="AA173" s="94"/>
      <c r="AB173" s="94"/>
      <c r="AC173" s="94"/>
      <c r="AD173" s="94"/>
      <c r="AE173" s="94"/>
      <c r="AF173" s="94"/>
      <c r="AG173" s="94"/>
      <c r="AH173" s="94"/>
      <c r="AI173" s="94"/>
      <c r="AJ173" s="94"/>
      <c r="AK173" s="94"/>
      <c r="AL173" s="94"/>
      <c r="AM173" s="119"/>
      <c r="AN173" s="120"/>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row>
    <row r="174" spans="1:63" ht="13.5" customHeight="1">
      <c r="A174" s="106"/>
      <c r="B174" s="115"/>
      <c r="C174" s="115"/>
      <c r="D174" s="115"/>
      <c r="E174" s="115"/>
      <c r="F174" s="94"/>
      <c r="G174" s="94"/>
      <c r="H174" s="20"/>
      <c r="I174" s="20"/>
      <c r="J174" s="20"/>
      <c r="K174" s="20"/>
      <c r="L174" s="111"/>
      <c r="M174" s="94"/>
      <c r="N174" s="94"/>
      <c r="O174" s="112"/>
      <c r="P174" s="94"/>
      <c r="Q174" s="94"/>
      <c r="R174" s="94"/>
      <c r="S174" s="94"/>
      <c r="T174" s="94"/>
      <c r="U174" s="117"/>
      <c r="V174" s="111"/>
      <c r="W174" s="94"/>
      <c r="X174" s="94"/>
      <c r="Y174" s="94"/>
      <c r="Z174" s="94"/>
      <c r="AA174" s="94"/>
      <c r="AB174" s="94"/>
      <c r="AC174" s="94"/>
      <c r="AD174" s="94"/>
      <c r="AE174" s="94"/>
      <c r="AF174" s="94"/>
      <c r="AG174" s="94"/>
      <c r="AH174" s="94"/>
      <c r="AI174" s="94"/>
      <c r="AJ174" s="94"/>
      <c r="AK174" s="94"/>
      <c r="AL174" s="94"/>
      <c r="AM174" s="119"/>
      <c r="AN174" s="120"/>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row>
    <row r="175" spans="1:63" ht="13.5" customHeight="1">
      <c r="A175" s="106"/>
      <c r="B175" s="115"/>
      <c r="C175" s="115"/>
      <c r="D175" s="115"/>
      <c r="E175" s="115"/>
      <c r="F175" s="94"/>
      <c r="G175" s="94"/>
      <c r="H175" s="20"/>
      <c r="I175" s="20"/>
      <c r="J175" s="20"/>
      <c r="K175" s="20"/>
      <c r="L175" s="111"/>
      <c r="M175" s="94"/>
      <c r="N175" s="94"/>
      <c r="O175" s="112"/>
      <c r="P175" s="94"/>
      <c r="Q175" s="94"/>
      <c r="R175" s="94"/>
      <c r="S175" s="94"/>
      <c r="T175" s="94"/>
      <c r="U175" s="117"/>
      <c r="V175" s="111"/>
      <c r="W175" s="94"/>
      <c r="X175" s="94"/>
      <c r="Y175" s="94"/>
      <c r="Z175" s="94"/>
      <c r="AA175" s="94"/>
      <c r="AB175" s="94"/>
      <c r="AC175" s="94"/>
      <c r="AD175" s="94"/>
      <c r="AE175" s="94"/>
      <c r="AF175" s="94"/>
      <c r="AG175" s="94"/>
      <c r="AH175" s="94"/>
      <c r="AI175" s="94"/>
      <c r="AJ175" s="94"/>
      <c r="AK175" s="94"/>
      <c r="AL175" s="94"/>
      <c r="AM175" s="119"/>
      <c r="AN175" s="120"/>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row>
    <row r="176" spans="1:63" ht="13.5" customHeight="1">
      <c r="A176" s="106"/>
      <c r="B176" s="115"/>
      <c r="C176" s="115"/>
      <c r="D176" s="115"/>
      <c r="E176" s="115"/>
      <c r="F176" s="94"/>
      <c r="G176" s="94"/>
      <c r="H176" s="20"/>
      <c r="I176" s="20"/>
      <c r="J176" s="20"/>
      <c r="K176" s="20"/>
      <c r="L176" s="111"/>
      <c r="M176" s="94"/>
      <c r="N176" s="94"/>
      <c r="O176" s="112"/>
      <c r="P176" s="94"/>
      <c r="Q176" s="94"/>
      <c r="R176" s="94"/>
      <c r="S176" s="94"/>
      <c r="T176" s="94"/>
      <c r="U176" s="117"/>
      <c r="V176" s="111"/>
      <c r="W176" s="94"/>
      <c r="X176" s="94"/>
      <c r="Y176" s="94"/>
      <c r="Z176" s="94"/>
      <c r="AA176" s="94"/>
      <c r="AB176" s="94"/>
      <c r="AC176" s="94"/>
      <c r="AD176" s="94"/>
      <c r="AE176" s="94"/>
      <c r="AF176" s="94"/>
      <c r="AG176" s="94"/>
      <c r="AH176" s="94"/>
      <c r="AI176" s="94"/>
      <c r="AJ176" s="94"/>
      <c r="AK176" s="94"/>
      <c r="AL176" s="94"/>
      <c r="AM176" s="119"/>
      <c r="AN176" s="120"/>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row>
    <row r="177" spans="1:63" ht="13.5" customHeight="1">
      <c r="A177" s="106"/>
      <c r="B177" s="115"/>
      <c r="C177" s="115"/>
      <c r="D177" s="115"/>
      <c r="E177" s="115"/>
      <c r="F177" s="94"/>
      <c r="G177" s="94"/>
      <c r="H177" s="20"/>
      <c r="I177" s="20"/>
      <c r="J177" s="20"/>
      <c r="K177" s="20"/>
      <c r="L177" s="111"/>
      <c r="M177" s="94"/>
      <c r="N177" s="94"/>
      <c r="O177" s="112"/>
      <c r="P177" s="94"/>
      <c r="Q177" s="94"/>
      <c r="R177" s="94"/>
      <c r="S177" s="94"/>
      <c r="T177" s="94"/>
      <c r="U177" s="117"/>
      <c r="V177" s="111"/>
      <c r="W177" s="94"/>
      <c r="X177" s="94"/>
      <c r="Y177" s="94"/>
      <c r="Z177" s="94"/>
      <c r="AA177" s="94"/>
      <c r="AB177" s="94"/>
      <c r="AC177" s="94"/>
      <c r="AD177" s="94"/>
      <c r="AE177" s="94"/>
      <c r="AF177" s="94"/>
      <c r="AG177" s="94"/>
      <c r="AH177" s="94"/>
      <c r="AI177" s="94"/>
      <c r="AJ177" s="94"/>
      <c r="AK177" s="94"/>
      <c r="AL177" s="94"/>
      <c r="AM177" s="119"/>
      <c r="AN177" s="120"/>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row>
    <row r="178" spans="1:63" ht="13.5" customHeight="1">
      <c r="A178" s="106"/>
      <c r="B178" s="115"/>
      <c r="C178" s="115"/>
      <c r="D178" s="115"/>
      <c r="E178" s="115"/>
      <c r="F178" s="94"/>
      <c r="G178" s="94"/>
      <c r="H178" s="20"/>
      <c r="I178" s="20"/>
      <c r="J178" s="20"/>
      <c r="K178" s="20"/>
      <c r="L178" s="111"/>
      <c r="M178" s="94"/>
      <c r="N178" s="94"/>
      <c r="O178" s="112"/>
      <c r="P178" s="94"/>
      <c r="Q178" s="94"/>
      <c r="R178" s="94"/>
      <c r="S178" s="94"/>
      <c r="T178" s="94"/>
      <c r="U178" s="117"/>
      <c r="V178" s="111"/>
      <c r="W178" s="94"/>
      <c r="X178" s="94"/>
      <c r="Y178" s="94"/>
      <c r="Z178" s="94"/>
      <c r="AA178" s="94"/>
      <c r="AB178" s="94"/>
      <c r="AC178" s="94"/>
      <c r="AD178" s="94"/>
      <c r="AE178" s="94"/>
      <c r="AF178" s="94"/>
      <c r="AG178" s="94"/>
      <c r="AH178" s="94"/>
      <c r="AI178" s="94"/>
      <c r="AJ178" s="94"/>
      <c r="AK178" s="94"/>
      <c r="AL178" s="94"/>
      <c r="AM178" s="119"/>
      <c r="AN178" s="120"/>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row>
    <row r="179" spans="1:63" ht="13.5" customHeight="1">
      <c r="A179" s="106"/>
      <c r="B179" s="115"/>
      <c r="C179" s="115"/>
      <c r="D179" s="115"/>
      <c r="E179" s="115"/>
      <c r="F179" s="94"/>
      <c r="G179" s="94"/>
      <c r="H179" s="20"/>
      <c r="I179" s="20"/>
      <c r="J179" s="20"/>
      <c r="K179" s="20"/>
      <c r="L179" s="111"/>
      <c r="M179" s="94"/>
      <c r="N179" s="94"/>
      <c r="O179" s="112"/>
      <c r="P179" s="94"/>
      <c r="Q179" s="94"/>
      <c r="R179" s="94"/>
      <c r="S179" s="94"/>
      <c r="T179" s="94"/>
      <c r="U179" s="117"/>
      <c r="V179" s="111"/>
      <c r="W179" s="94"/>
      <c r="X179" s="94"/>
      <c r="Y179" s="94"/>
      <c r="Z179" s="94"/>
      <c r="AA179" s="94"/>
      <c r="AB179" s="94"/>
      <c r="AC179" s="94"/>
      <c r="AD179" s="94"/>
      <c r="AE179" s="94"/>
      <c r="AF179" s="94"/>
      <c r="AG179" s="94"/>
      <c r="AH179" s="94"/>
      <c r="AI179" s="94"/>
      <c r="AJ179" s="94"/>
      <c r="AK179" s="94"/>
      <c r="AL179" s="94"/>
      <c r="AM179" s="119"/>
      <c r="AN179" s="120"/>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row>
    <row r="180" spans="1:63" ht="13.5" customHeight="1">
      <c r="A180" s="106"/>
      <c r="B180" s="115"/>
      <c r="C180" s="115"/>
      <c r="D180" s="115"/>
      <c r="E180" s="115"/>
      <c r="F180" s="94"/>
      <c r="G180" s="94"/>
      <c r="H180" s="20"/>
      <c r="I180" s="20"/>
      <c r="J180" s="20"/>
      <c r="K180" s="20"/>
      <c r="L180" s="111"/>
      <c r="M180" s="94"/>
      <c r="N180" s="94"/>
      <c r="O180" s="112"/>
      <c r="P180" s="94"/>
      <c r="Q180" s="94"/>
      <c r="R180" s="94"/>
      <c r="S180" s="94"/>
      <c r="T180" s="94"/>
      <c r="U180" s="117"/>
      <c r="V180" s="111"/>
      <c r="W180" s="94"/>
      <c r="X180" s="94"/>
      <c r="Y180" s="94"/>
      <c r="Z180" s="94"/>
      <c r="AA180" s="94"/>
      <c r="AB180" s="94"/>
      <c r="AC180" s="94"/>
      <c r="AD180" s="94"/>
      <c r="AE180" s="94"/>
      <c r="AF180" s="94"/>
      <c r="AG180" s="94"/>
      <c r="AH180" s="94"/>
      <c r="AI180" s="94"/>
      <c r="AJ180" s="94"/>
      <c r="AK180" s="94"/>
      <c r="AL180" s="94"/>
      <c r="AM180" s="119"/>
      <c r="AN180" s="120"/>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row>
    <row r="181" spans="1:63" ht="13.5" customHeight="1">
      <c r="A181" s="106"/>
      <c r="B181" s="115"/>
      <c r="C181" s="115"/>
      <c r="D181" s="115"/>
      <c r="E181" s="115"/>
      <c r="F181" s="94"/>
      <c r="G181" s="94"/>
      <c r="H181" s="20"/>
      <c r="I181" s="20"/>
      <c r="J181" s="20"/>
      <c r="K181" s="20"/>
      <c r="L181" s="111"/>
      <c r="M181" s="94"/>
      <c r="N181" s="94"/>
      <c r="O181" s="112"/>
      <c r="P181" s="94"/>
      <c r="Q181" s="94"/>
      <c r="R181" s="94"/>
      <c r="S181" s="94"/>
      <c r="T181" s="94"/>
      <c r="U181" s="117"/>
      <c r="V181" s="111"/>
      <c r="W181" s="94"/>
      <c r="X181" s="94"/>
      <c r="Y181" s="94"/>
      <c r="Z181" s="94"/>
      <c r="AA181" s="94"/>
      <c r="AB181" s="94"/>
      <c r="AC181" s="94"/>
      <c r="AD181" s="94"/>
      <c r="AE181" s="94"/>
      <c r="AF181" s="94"/>
      <c r="AG181" s="94"/>
      <c r="AH181" s="94"/>
      <c r="AI181" s="94"/>
      <c r="AJ181" s="94"/>
      <c r="AK181" s="94"/>
      <c r="AL181" s="94"/>
      <c r="AM181" s="119"/>
      <c r="AN181" s="120"/>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row>
    <row r="182" spans="1:63" ht="13.5" customHeight="1">
      <c r="A182" s="106"/>
      <c r="B182" s="115"/>
      <c r="C182" s="115"/>
      <c r="D182" s="115"/>
      <c r="E182" s="115"/>
      <c r="F182" s="94"/>
      <c r="G182" s="94"/>
      <c r="H182" s="20"/>
      <c r="I182" s="20"/>
      <c r="J182" s="20"/>
      <c r="K182" s="20"/>
      <c r="L182" s="111"/>
      <c r="M182" s="94"/>
      <c r="N182" s="94"/>
      <c r="O182" s="112"/>
      <c r="P182" s="94"/>
      <c r="Q182" s="94"/>
      <c r="R182" s="94"/>
      <c r="S182" s="94"/>
      <c r="T182" s="94"/>
      <c r="U182" s="117"/>
      <c r="V182" s="111"/>
      <c r="W182" s="94"/>
      <c r="X182" s="94"/>
      <c r="Y182" s="94"/>
      <c r="Z182" s="94"/>
      <c r="AA182" s="94"/>
      <c r="AB182" s="94"/>
      <c r="AC182" s="94"/>
      <c r="AD182" s="94"/>
      <c r="AE182" s="94"/>
      <c r="AF182" s="94"/>
      <c r="AG182" s="94"/>
      <c r="AH182" s="94"/>
      <c r="AI182" s="94"/>
      <c r="AJ182" s="94"/>
      <c r="AK182" s="94"/>
      <c r="AL182" s="94"/>
      <c r="AM182" s="119"/>
      <c r="AN182" s="120"/>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row>
    <row r="183" spans="1:63" ht="13.5" customHeight="1">
      <c r="A183" s="106"/>
      <c r="B183" s="115"/>
      <c r="C183" s="115"/>
      <c r="D183" s="115"/>
      <c r="E183" s="115"/>
      <c r="F183" s="94"/>
      <c r="G183" s="94"/>
      <c r="H183" s="20"/>
      <c r="I183" s="20"/>
      <c r="J183" s="20"/>
      <c r="K183" s="20"/>
      <c r="L183" s="111"/>
      <c r="M183" s="94"/>
      <c r="N183" s="94"/>
      <c r="O183" s="112"/>
      <c r="P183" s="94"/>
      <c r="Q183" s="94"/>
      <c r="R183" s="94"/>
      <c r="S183" s="94"/>
      <c r="T183" s="94"/>
      <c r="U183" s="117"/>
      <c r="V183" s="111"/>
      <c r="W183" s="94"/>
      <c r="X183" s="94"/>
      <c r="Y183" s="94"/>
      <c r="Z183" s="94"/>
      <c r="AA183" s="94"/>
      <c r="AB183" s="94"/>
      <c r="AC183" s="94"/>
      <c r="AD183" s="94"/>
      <c r="AE183" s="94"/>
      <c r="AF183" s="94"/>
      <c r="AG183" s="94"/>
      <c r="AH183" s="94"/>
      <c r="AI183" s="94"/>
      <c r="AJ183" s="94"/>
      <c r="AK183" s="94"/>
      <c r="AL183" s="94"/>
      <c r="AM183" s="119"/>
      <c r="AN183" s="120"/>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row>
    <row r="184" spans="1:63" ht="13.5" customHeight="1">
      <c r="A184" s="106"/>
      <c r="B184" s="115"/>
      <c r="C184" s="115"/>
      <c r="D184" s="115"/>
      <c r="E184" s="115"/>
      <c r="F184" s="94"/>
      <c r="G184" s="94"/>
      <c r="H184" s="20"/>
      <c r="I184" s="20"/>
      <c r="J184" s="20"/>
      <c r="K184" s="20"/>
      <c r="L184" s="111"/>
      <c r="M184" s="94"/>
      <c r="N184" s="94"/>
      <c r="O184" s="112"/>
      <c r="P184" s="94"/>
      <c r="Q184" s="94"/>
      <c r="R184" s="94"/>
      <c r="S184" s="94"/>
      <c r="T184" s="94"/>
      <c r="U184" s="117"/>
      <c r="V184" s="111"/>
      <c r="W184" s="94"/>
      <c r="X184" s="94"/>
      <c r="Y184" s="94"/>
      <c r="Z184" s="94"/>
      <c r="AA184" s="94"/>
      <c r="AB184" s="94"/>
      <c r="AC184" s="94"/>
      <c r="AD184" s="94"/>
      <c r="AE184" s="94"/>
      <c r="AF184" s="94"/>
      <c r="AG184" s="94"/>
      <c r="AH184" s="94"/>
      <c r="AI184" s="94"/>
      <c r="AJ184" s="94"/>
      <c r="AK184" s="94"/>
      <c r="AL184" s="94"/>
      <c r="AM184" s="119"/>
      <c r="AN184" s="120"/>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row>
    <row r="185" spans="1:63" ht="13.5" customHeight="1">
      <c r="A185" s="106"/>
      <c r="B185" s="115"/>
      <c r="C185" s="115"/>
      <c r="D185" s="115"/>
      <c r="E185" s="115"/>
      <c r="F185" s="94"/>
      <c r="G185" s="94"/>
      <c r="H185" s="20"/>
      <c r="I185" s="20"/>
      <c r="J185" s="20"/>
      <c r="K185" s="20"/>
      <c r="L185" s="111"/>
      <c r="M185" s="94"/>
      <c r="N185" s="94"/>
      <c r="O185" s="112"/>
      <c r="P185" s="94"/>
      <c r="Q185" s="94"/>
      <c r="R185" s="94"/>
      <c r="S185" s="94"/>
      <c r="T185" s="94"/>
      <c r="U185" s="117"/>
      <c r="V185" s="111"/>
      <c r="W185" s="94"/>
      <c r="X185" s="94"/>
      <c r="Y185" s="94"/>
      <c r="Z185" s="94"/>
      <c r="AA185" s="94"/>
      <c r="AB185" s="94"/>
      <c r="AC185" s="94"/>
      <c r="AD185" s="94"/>
      <c r="AE185" s="94"/>
      <c r="AF185" s="94"/>
      <c r="AG185" s="94"/>
      <c r="AH185" s="94"/>
      <c r="AI185" s="94"/>
      <c r="AJ185" s="94"/>
      <c r="AK185" s="94"/>
      <c r="AL185" s="94"/>
      <c r="AM185" s="119"/>
      <c r="AN185" s="120"/>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row>
    <row r="186" spans="1:63" ht="13.5" customHeight="1">
      <c r="A186" s="106"/>
      <c r="B186" s="115"/>
      <c r="C186" s="115"/>
      <c r="D186" s="115"/>
      <c r="E186" s="115"/>
      <c r="F186" s="94"/>
      <c r="G186" s="94"/>
      <c r="H186" s="20"/>
      <c r="I186" s="20"/>
      <c r="J186" s="20"/>
      <c r="K186" s="20"/>
      <c r="L186" s="111"/>
      <c r="M186" s="94"/>
      <c r="N186" s="94"/>
      <c r="O186" s="112"/>
      <c r="P186" s="94"/>
      <c r="Q186" s="94"/>
      <c r="R186" s="94"/>
      <c r="S186" s="94"/>
      <c r="T186" s="94"/>
      <c r="U186" s="117"/>
      <c r="V186" s="111"/>
      <c r="W186" s="94"/>
      <c r="X186" s="94"/>
      <c r="Y186" s="94"/>
      <c r="Z186" s="94"/>
      <c r="AA186" s="94"/>
      <c r="AB186" s="94"/>
      <c r="AC186" s="94"/>
      <c r="AD186" s="94"/>
      <c r="AE186" s="94"/>
      <c r="AF186" s="94"/>
      <c r="AG186" s="94"/>
      <c r="AH186" s="94"/>
      <c r="AI186" s="94"/>
      <c r="AJ186" s="94"/>
      <c r="AK186" s="94"/>
      <c r="AL186" s="94"/>
      <c r="AM186" s="119"/>
      <c r="AN186" s="120"/>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row>
    <row r="187" spans="1:63" ht="13.5" customHeight="1">
      <c r="A187" s="106"/>
      <c r="B187" s="115"/>
      <c r="C187" s="115"/>
      <c r="D187" s="115"/>
      <c r="E187" s="115"/>
      <c r="F187" s="94"/>
      <c r="G187" s="94"/>
      <c r="H187" s="20"/>
      <c r="I187" s="20"/>
      <c r="J187" s="20"/>
      <c r="K187" s="20"/>
      <c r="L187" s="111"/>
      <c r="M187" s="94"/>
      <c r="N187" s="94"/>
      <c r="O187" s="112"/>
      <c r="P187" s="94"/>
      <c r="Q187" s="94"/>
      <c r="R187" s="94"/>
      <c r="S187" s="94"/>
      <c r="T187" s="94"/>
      <c r="U187" s="117"/>
      <c r="V187" s="111"/>
      <c r="W187" s="94"/>
      <c r="X187" s="94"/>
      <c r="Y187" s="94"/>
      <c r="Z187" s="94"/>
      <c r="AA187" s="94"/>
      <c r="AB187" s="94"/>
      <c r="AC187" s="94"/>
      <c r="AD187" s="94"/>
      <c r="AE187" s="94"/>
      <c r="AF187" s="94"/>
      <c r="AG187" s="94"/>
      <c r="AH187" s="94"/>
      <c r="AI187" s="94"/>
      <c r="AJ187" s="94"/>
      <c r="AK187" s="94"/>
      <c r="AL187" s="94"/>
      <c r="AM187" s="119"/>
      <c r="AN187" s="120"/>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row>
    <row r="188" spans="1:63" ht="13.5" customHeight="1">
      <c r="A188" s="106"/>
      <c r="B188" s="115"/>
      <c r="C188" s="115"/>
      <c r="D188" s="115"/>
      <c r="E188" s="115"/>
      <c r="F188" s="94"/>
      <c r="G188" s="94"/>
      <c r="H188" s="20"/>
      <c r="I188" s="20"/>
      <c r="J188" s="20"/>
      <c r="K188" s="20"/>
      <c r="L188" s="111"/>
      <c r="M188" s="94"/>
      <c r="N188" s="94"/>
      <c r="O188" s="112"/>
      <c r="P188" s="94"/>
      <c r="Q188" s="94"/>
      <c r="R188" s="94"/>
      <c r="S188" s="94"/>
      <c r="T188" s="94"/>
      <c r="U188" s="117"/>
      <c r="V188" s="111"/>
      <c r="W188" s="94"/>
      <c r="X188" s="94"/>
      <c r="Y188" s="94"/>
      <c r="Z188" s="94"/>
      <c r="AA188" s="94"/>
      <c r="AB188" s="94"/>
      <c r="AC188" s="94"/>
      <c r="AD188" s="94"/>
      <c r="AE188" s="94"/>
      <c r="AF188" s="94"/>
      <c r="AG188" s="94"/>
      <c r="AH188" s="94"/>
      <c r="AI188" s="94"/>
      <c r="AJ188" s="94"/>
      <c r="AK188" s="94"/>
      <c r="AL188" s="94"/>
      <c r="AM188" s="119"/>
      <c r="AN188" s="120"/>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row>
    <row r="189" spans="1:63" ht="13.5" customHeight="1">
      <c r="A189" s="106"/>
      <c r="B189" s="115"/>
      <c r="C189" s="115"/>
      <c r="D189" s="115"/>
      <c r="E189" s="115"/>
      <c r="F189" s="94"/>
      <c r="G189" s="94"/>
      <c r="H189" s="20"/>
      <c r="I189" s="20"/>
      <c r="J189" s="20"/>
      <c r="K189" s="20"/>
      <c r="L189" s="111"/>
      <c r="M189" s="94"/>
      <c r="N189" s="94"/>
      <c r="O189" s="112"/>
      <c r="P189" s="94"/>
      <c r="Q189" s="94"/>
      <c r="R189" s="94"/>
      <c r="S189" s="94"/>
      <c r="T189" s="94"/>
      <c r="U189" s="117"/>
      <c r="V189" s="111"/>
      <c r="W189" s="94"/>
      <c r="X189" s="94"/>
      <c r="Y189" s="94"/>
      <c r="Z189" s="94"/>
      <c r="AA189" s="94"/>
      <c r="AB189" s="94"/>
      <c r="AC189" s="94"/>
      <c r="AD189" s="94"/>
      <c r="AE189" s="94"/>
      <c r="AF189" s="94"/>
      <c r="AG189" s="94"/>
      <c r="AH189" s="94"/>
      <c r="AI189" s="94"/>
      <c r="AJ189" s="94"/>
      <c r="AK189" s="94"/>
      <c r="AL189" s="94"/>
      <c r="AM189" s="119"/>
      <c r="AN189" s="120"/>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row>
    <row r="190" spans="1:63" ht="13.5" customHeight="1">
      <c r="A190" s="106"/>
      <c r="B190" s="115"/>
      <c r="C190" s="115"/>
      <c r="D190" s="115"/>
      <c r="E190" s="115"/>
      <c r="F190" s="94"/>
      <c r="G190" s="94"/>
      <c r="H190" s="20"/>
      <c r="I190" s="20"/>
      <c r="J190" s="20"/>
      <c r="K190" s="20"/>
      <c r="L190" s="111"/>
      <c r="M190" s="94"/>
      <c r="N190" s="94"/>
      <c r="O190" s="112"/>
      <c r="P190" s="94"/>
      <c r="Q190" s="94"/>
      <c r="R190" s="94"/>
      <c r="S190" s="94"/>
      <c r="T190" s="94"/>
      <c r="U190" s="117"/>
      <c r="V190" s="111"/>
      <c r="W190" s="94"/>
      <c r="X190" s="94"/>
      <c r="Y190" s="94"/>
      <c r="Z190" s="94"/>
      <c r="AA190" s="94"/>
      <c r="AB190" s="94"/>
      <c r="AC190" s="94"/>
      <c r="AD190" s="94"/>
      <c r="AE190" s="94"/>
      <c r="AF190" s="94"/>
      <c r="AG190" s="94"/>
      <c r="AH190" s="94"/>
      <c r="AI190" s="94"/>
      <c r="AJ190" s="94"/>
      <c r="AK190" s="94"/>
      <c r="AL190" s="94"/>
      <c r="AM190" s="119"/>
      <c r="AN190" s="120"/>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row>
    <row r="191" spans="1:63" ht="13.5" customHeight="1">
      <c r="A191" s="106"/>
      <c r="B191" s="115"/>
      <c r="C191" s="115"/>
      <c r="D191" s="115"/>
      <c r="E191" s="115"/>
      <c r="F191" s="94"/>
      <c r="G191" s="94"/>
      <c r="H191" s="20"/>
      <c r="I191" s="20"/>
      <c r="J191" s="20"/>
      <c r="K191" s="20"/>
      <c r="L191" s="111"/>
      <c r="M191" s="94"/>
      <c r="N191" s="94"/>
      <c r="O191" s="112"/>
      <c r="P191" s="94"/>
      <c r="Q191" s="94"/>
      <c r="R191" s="94"/>
      <c r="S191" s="94"/>
      <c r="T191" s="94"/>
      <c r="U191" s="117"/>
      <c r="V191" s="111"/>
      <c r="W191" s="94"/>
      <c r="X191" s="94"/>
      <c r="Y191" s="94"/>
      <c r="Z191" s="94"/>
      <c r="AA191" s="94"/>
      <c r="AB191" s="94"/>
      <c r="AC191" s="94"/>
      <c r="AD191" s="94"/>
      <c r="AE191" s="94"/>
      <c r="AF191" s="94"/>
      <c r="AG191" s="94"/>
      <c r="AH191" s="94"/>
      <c r="AI191" s="94"/>
      <c r="AJ191" s="94"/>
      <c r="AK191" s="94"/>
      <c r="AL191" s="94"/>
      <c r="AM191" s="119"/>
      <c r="AN191" s="120"/>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row>
    <row r="192" spans="1:63" ht="13.5" customHeight="1">
      <c r="A192" s="106"/>
      <c r="B192" s="115"/>
      <c r="C192" s="115"/>
      <c r="D192" s="115"/>
      <c r="E192" s="115"/>
      <c r="F192" s="94"/>
      <c r="G192" s="94"/>
      <c r="H192" s="20"/>
      <c r="I192" s="20"/>
      <c r="J192" s="20"/>
      <c r="K192" s="20"/>
      <c r="L192" s="111"/>
      <c r="M192" s="94"/>
      <c r="N192" s="94"/>
      <c r="O192" s="112"/>
      <c r="P192" s="94"/>
      <c r="Q192" s="94"/>
      <c r="R192" s="94"/>
      <c r="S192" s="94"/>
      <c r="T192" s="94"/>
      <c r="U192" s="117"/>
      <c r="V192" s="111"/>
      <c r="W192" s="94"/>
      <c r="X192" s="94"/>
      <c r="Y192" s="94"/>
      <c r="Z192" s="94"/>
      <c r="AA192" s="94"/>
      <c r="AB192" s="94"/>
      <c r="AC192" s="94"/>
      <c r="AD192" s="94"/>
      <c r="AE192" s="94"/>
      <c r="AF192" s="94"/>
      <c r="AG192" s="94"/>
      <c r="AH192" s="94"/>
      <c r="AI192" s="94"/>
      <c r="AJ192" s="94"/>
      <c r="AK192" s="94"/>
      <c r="AL192" s="94"/>
      <c r="AM192" s="119"/>
      <c r="AN192" s="120"/>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row>
    <row r="193" spans="1:63" ht="13.5" customHeight="1">
      <c r="A193" s="106"/>
      <c r="B193" s="115"/>
      <c r="C193" s="115"/>
      <c r="D193" s="115"/>
      <c r="E193" s="115"/>
      <c r="F193" s="94"/>
      <c r="G193" s="94"/>
      <c r="H193" s="20"/>
      <c r="I193" s="20"/>
      <c r="J193" s="20"/>
      <c r="K193" s="20"/>
      <c r="L193" s="111"/>
      <c r="M193" s="94"/>
      <c r="N193" s="94"/>
      <c r="O193" s="112"/>
      <c r="P193" s="94"/>
      <c r="Q193" s="94"/>
      <c r="R193" s="94"/>
      <c r="S193" s="94"/>
      <c r="T193" s="94"/>
      <c r="U193" s="117"/>
      <c r="V193" s="111"/>
      <c r="W193" s="94"/>
      <c r="X193" s="94"/>
      <c r="Y193" s="94"/>
      <c r="Z193" s="94"/>
      <c r="AA193" s="94"/>
      <c r="AB193" s="94"/>
      <c r="AC193" s="94"/>
      <c r="AD193" s="94"/>
      <c r="AE193" s="94"/>
      <c r="AF193" s="94"/>
      <c r="AG193" s="94"/>
      <c r="AH193" s="94"/>
      <c r="AI193" s="94"/>
      <c r="AJ193" s="94"/>
      <c r="AK193" s="94"/>
      <c r="AL193" s="94"/>
      <c r="AM193" s="119"/>
      <c r="AN193" s="120"/>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row>
    <row r="194" spans="1:63" ht="13.5" customHeight="1">
      <c r="A194" s="106"/>
      <c r="B194" s="115"/>
      <c r="C194" s="115"/>
      <c r="D194" s="115"/>
      <c r="E194" s="115"/>
      <c r="F194" s="94"/>
      <c r="G194" s="94"/>
      <c r="H194" s="20"/>
      <c r="I194" s="20"/>
      <c r="J194" s="20"/>
      <c r="K194" s="20"/>
      <c r="L194" s="111"/>
      <c r="M194" s="94"/>
      <c r="N194" s="94"/>
      <c r="O194" s="112"/>
      <c r="P194" s="94"/>
      <c r="Q194" s="94"/>
      <c r="R194" s="94"/>
      <c r="S194" s="94"/>
      <c r="T194" s="94"/>
      <c r="U194" s="117"/>
      <c r="V194" s="111"/>
      <c r="W194" s="94"/>
      <c r="X194" s="94"/>
      <c r="Y194" s="94"/>
      <c r="Z194" s="94"/>
      <c r="AA194" s="94"/>
      <c r="AB194" s="94"/>
      <c r="AC194" s="94"/>
      <c r="AD194" s="94"/>
      <c r="AE194" s="94"/>
      <c r="AF194" s="94"/>
      <c r="AG194" s="94"/>
      <c r="AH194" s="94"/>
      <c r="AI194" s="94"/>
      <c r="AJ194" s="94"/>
      <c r="AK194" s="94"/>
      <c r="AL194" s="94"/>
      <c r="AM194" s="119"/>
      <c r="AN194" s="120"/>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row>
    <row r="195" spans="1:63" ht="13.5" customHeight="1">
      <c r="A195" s="106"/>
      <c r="B195" s="115"/>
      <c r="C195" s="115"/>
      <c r="D195" s="115"/>
      <c r="E195" s="115"/>
      <c r="F195" s="94"/>
      <c r="G195" s="94"/>
      <c r="H195" s="20"/>
      <c r="I195" s="20"/>
      <c r="J195" s="20"/>
      <c r="K195" s="20"/>
      <c r="L195" s="111"/>
      <c r="M195" s="94"/>
      <c r="N195" s="94"/>
      <c r="O195" s="112"/>
      <c r="P195" s="94"/>
      <c r="Q195" s="94"/>
      <c r="R195" s="94"/>
      <c r="S195" s="94"/>
      <c r="T195" s="94"/>
      <c r="U195" s="117"/>
      <c r="V195" s="111"/>
      <c r="W195" s="94"/>
      <c r="X195" s="94"/>
      <c r="Y195" s="94"/>
      <c r="Z195" s="94"/>
      <c r="AA195" s="94"/>
      <c r="AB195" s="94"/>
      <c r="AC195" s="94"/>
      <c r="AD195" s="94"/>
      <c r="AE195" s="94"/>
      <c r="AF195" s="94"/>
      <c r="AG195" s="94"/>
      <c r="AH195" s="94"/>
      <c r="AI195" s="94"/>
      <c r="AJ195" s="94"/>
      <c r="AK195" s="94"/>
      <c r="AL195" s="94"/>
      <c r="AM195" s="119"/>
      <c r="AN195" s="120"/>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row>
    <row r="196" spans="1:63" ht="13.5" customHeight="1">
      <c r="A196" s="106"/>
      <c r="B196" s="115"/>
      <c r="C196" s="115"/>
      <c r="D196" s="115"/>
      <c r="E196" s="115"/>
      <c r="F196" s="94"/>
      <c r="G196" s="94"/>
      <c r="H196" s="20"/>
      <c r="I196" s="20"/>
      <c r="J196" s="20"/>
      <c r="K196" s="20"/>
      <c r="L196" s="111"/>
      <c r="M196" s="94"/>
      <c r="N196" s="94"/>
      <c r="O196" s="112"/>
      <c r="P196" s="94"/>
      <c r="Q196" s="94"/>
      <c r="R196" s="94"/>
      <c r="S196" s="94"/>
      <c r="T196" s="94"/>
      <c r="U196" s="117"/>
      <c r="V196" s="111"/>
      <c r="W196" s="94"/>
      <c r="X196" s="94"/>
      <c r="Y196" s="94"/>
      <c r="Z196" s="94"/>
      <c r="AA196" s="94"/>
      <c r="AB196" s="94"/>
      <c r="AC196" s="94"/>
      <c r="AD196" s="94"/>
      <c r="AE196" s="94"/>
      <c r="AF196" s="94"/>
      <c r="AG196" s="94"/>
      <c r="AH196" s="94"/>
      <c r="AI196" s="94"/>
      <c r="AJ196" s="94"/>
      <c r="AK196" s="94"/>
      <c r="AL196" s="94"/>
      <c r="AM196" s="119"/>
      <c r="AN196" s="120"/>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row>
    <row r="197" spans="1:63" ht="13.5" customHeight="1">
      <c r="A197" s="106"/>
      <c r="B197" s="115"/>
      <c r="C197" s="115"/>
      <c r="D197" s="115"/>
      <c r="E197" s="115"/>
      <c r="F197" s="94"/>
      <c r="G197" s="94"/>
      <c r="H197" s="20"/>
      <c r="I197" s="20"/>
      <c r="J197" s="20"/>
      <c r="K197" s="20"/>
      <c r="L197" s="111"/>
      <c r="M197" s="94"/>
      <c r="N197" s="94"/>
      <c r="O197" s="112"/>
      <c r="P197" s="94"/>
      <c r="Q197" s="94"/>
      <c r="R197" s="94"/>
      <c r="S197" s="94"/>
      <c r="T197" s="94"/>
      <c r="U197" s="117"/>
      <c r="V197" s="111"/>
      <c r="W197" s="94"/>
      <c r="X197" s="94"/>
      <c r="Y197" s="94"/>
      <c r="Z197" s="94"/>
      <c r="AA197" s="94"/>
      <c r="AB197" s="94"/>
      <c r="AC197" s="94"/>
      <c r="AD197" s="94"/>
      <c r="AE197" s="94"/>
      <c r="AF197" s="94"/>
      <c r="AG197" s="94"/>
      <c r="AH197" s="94"/>
      <c r="AI197" s="94"/>
      <c r="AJ197" s="94"/>
      <c r="AK197" s="94"/>
      <c r="AL197" s="94"/>
      <c r="AM197" s="119"/>
      <c r="AN197" s="120"/>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row>
    <row r="198" spans="1:63" ht="13.5" customHeight="1">
      <c r="A198" s="106"/>
      <c r="B198" s="115"/>
      <c r="C198" s="115"/>
      <c r="D198" s="115"/>
      <c r="E198" s="115"/>
      <c r="F198" s="94"/>
      <c r="G198" s="94"/>
      <c r="H198" s="20"/>
      <c r="I198" s="20"/>
      <c r="J198" s="20"/>
      <c r="K198" s="20"/>
      <c r="L198" s="111"/>
      <c r="M198" s="94"/>
      <c r="N198" s="94"/>
      <c r="O198" s="112"/>
      <c r="P198" s="94"/>
      <c r="Q198" s="94"/>
      <c r="R198" s="94"/>
      <c r="S198" s="94"/>
      <c r="T198" s="94"/>
      <c r="U198" s="117"/>
      <c r="V198" s="111"/>
      <c r="W198" s="94"/>
      <c r="X198" s="94"/>
      <c r="Y198" s="94"/>
      <c r="Z198" s="94"/>
      <c r="AA198" s="94"/>
      <c r="AB198" s="94"/>
      <c r="AC198" s="94"/>
      <c r="AD198" s="94"/>
      <c r="AE198" s="94"/>
      <c r="AF198" s="94"/>
      <c r="AG198" s="94"/>
      <c r="AH198" s="94"/>
      <c r="AI198" s="94"/>
      <c r="AJ198" s="94"/>
      <c r="AK198" s="94"/>
      <c r="AL198" s="94"/>
      <c r="AM198" s="119"/>
      <c r="AN198" s="120"/>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row>
    <row r="199" spans="1:63" ht="13.5" customHeight="1">
      <c r="A199" s="106"/>
      <c r="B199" s="115"/>
      <c r="C199" s="115"/>
      <c r="D199" s="115"/>
      <c r="E199" s="115"/>
      <c r="F199" s="94"/>
      <c r="G199" s="94"/>
      <c r="H199" s="20"/>
      <c r="I199" s="20"/>
      <c r="J199" s="20"/>
      <c r="K199" s="20"/>
      <c r="L199" s="111"/>
      <c r="M199" s="94"/>
      <c r="N199" s="94"/>
      <c r="O199" s="112"/>
      <c r="P199" s="94"/>
      <c r="Q199" s="94"/>
      <c r="R199" s="94"/>
      <c r="S199" s="94"/>
      <c r="T199" s="94"/>
      <c r="U199" s="117"/>
      <c r="V199" s="111"/>
      <c r="W199" s="94"/>
      <c r="X199" s="94"/>
      <c r="Y199" s="94"/>
      <c r="Z199" s="94"/>
      <c r="AA199" s="94"/>
      <c r="AB199" s="94"/>
      <c r="AC199" s="94"/>
      <c r="AD199" s="94"/>
      <c r="AE199" s="94"/>
      <c r="AF199" s="94"/>
      <c r="AG199" s="94"/>
      <c r="AH199" s="94"/>
      <c r="AI199" s="94"/>
      <c r="AJ199" s="94"/>
      <c r="AK199" s="94"/>
      <c r="AL199" s="94"/>
      <c r="AM199" s="119"/>
      <c r="AN199" s="120"/>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row>
    <row r="200" spans="1:63" ht="13.5" customHeight="1">
      <c r="A200" s="106"/>
      <c r="B200" s="115"/>
      <c r="C200" s="115"/>
      <c r="D200" s="115"/>
      <c r="E200" s="115"/>
      <c r="F200" s="94"/>
      <c r="G200" s="94"/>
      <c r="H200" s="20"/>
      <c r="I200" s="20"/>
      <c r="J200" s="20"/>
      <c r="K200" s="20"/>
      <c r="L200" s="111"/>
      <c r="M200" s="94"/>
      <c r="N200" s="94"/>
      <c r="O200" s="112"/>
      <c r="P200" s="94"/>
      <c r="Q200" s="94"/>
      <c r="R200" s="94"/>
      <c r="S200" s="94"/>
      <c r="T200" s="94"/>
      <c r="U200" s="117"/>
      <c r="V200" s="111"/>
      <c r="W200" s="94"/>
      <c r="X200" s="94"/>
      <c r="Y200" s="94"/>
      <c r="Z200" s="94"/>
      <c r="AA200" s="94"/>
      <c r="AB200" s="94"/>
      <c r="AC200" s="94"/>
      <c r="AD200" s="94"/>
      <c r="AE200" s="94"/>
      <c r="AF200" s="94"/>
      <c r="AG200" s="94"/>
      <c r="AH200" s="94"/>
      <c r="AI200" s="94"/>
      <c r="AJ200" s="94"/>
      <c r="AK200" s="94"/>
      <c r="AL200" s="94"/>
      <c r="AM200" s="119"/>
      <c r="AN200" s="120"/>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row>
    <row r="201" spans="1:63" ht="13.5" customHeight="1">
      <c r="A201" s="106"/>
      <c r="B201" s="115"/>
      <c r="C201" s="115"/>
      <c r="D201" s="115"/>
      <c r="E201" s="115"/>
      <c r="F201" s="94"/>
      <c r="G201" s="94"/>
      <c r="H201" s="20"/>
      <c r="I201" s="20"/>
      <c r="J201" s="20"/>
      <c r="K201" s="20"/>
      <c r="L201" s="111"/>
      <c r="M201" s="94"/>
      <c r="N201" s="94"/>
      <c r="O201" s="112"/>
      <c r="P201" s="94"/>
      <c r="Q201" s="94"/>
      <c r="R201" s="94"/>
      <c r="S201" s="94"/>
      <c r="T201" s="94"/>
      <c r="U201" s="117"/>
      <c r="V201" s="111"/>
      <c r="W201" s="94"/>
      <c r="X201" s="94"/>
      <c r="Y201" s="94"/>
      <c r="Z201" s="94"/>
      <c r="AA201" s="94"/>
      <c r="AB201" s="94"/>
      <c r="AC201" s="94"/>
      <c r="AD201" s="94"/>
      <c r="AE201" s="94"/>
      <c r="AF201" s="94"/>
      <c r="AG201" s="94"/>
      <c r="AH201" s="94"/>
      <c r="AI201" s="94"/>
      <c r="AJ201" s="94"/>
      <c r="AK201" s="94"/>
      <c r="AL201" s="94"/>
      <c r="AM201" s="119"/>
      <c r="AN201" s="120"/>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row>
    <row r="202" spans="1:63" ht="13.5" customHeight="1">
      <c r="A202" s="106"/>
      <c r="B202" s="115"/>
      <c r="C202" s="115"/>
      <c r="D202" s="115"/>
      <c r="E202" s="115"/>
      <c r="F202" s="94"/>
      <c r="G202" s="94"/>
      <c r="H202" s="20"/>
      <c r="I202" s="20"/>
      <c r="J202" s="20"/>
      <c r="K202" s="20"/>
      <c r="L202" s="111"/>
      <c r="M202" s="94"/>
      <c r="N202" s="94"/>
      <c r="O202" s="112"/>
      <c r="P202" s="94"/>
      <c r="Q202" s="94"/>
      <c r="R202" s="94"/>
      <c r="S202" s="94"/>
      <c r="T202" s="94"/>
      <c r="U202" s="117"/>
      <c r="V202" s="111"/>
      <c r="W202" s="94"/>
      <c r="X202" s="94"/>
      <c r="Y202" s="94"/>
      <c r="Z202" s="94"/>
      <c r="AA202" s="94"/>
      <c r="AB202" s="94"/>
      <c r="AC202" s="94"/>
      <c r="AD202" s="94"/>
      <c r="AE202" s="94"/>
      <c r="AF202" s="94"/>
      <c r="AG202" s="94"/>
      <c r="AH202" s="94"/>
      <c r="AI202" s="94"/>
      <c r="AJ202" s="94"/>
      <c r="AK202" s="94"/>
      <c r="AL202" s="94"/>
      <c r="AM202" s="119"/>
      <c r="AN202" s="120"/>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row>
    <row r="203" spans="1:63" ht="13.5" customHeight="1">
      <c r="A203" s="106"/>
      <c r="B203" s="115"/>
      <c r="C203" s="115"/>
      <c r="D203" s="115"/>
      <c r="E203" s="115"/>
      <c r="F203" s="94"/>
      <c r="G203" s="94"/>
      <c r="H203" s="20"/>
      <c r="I203" s="20"/>
      <c r="J203" s="20"/>
      <c r="K203" s="20"/>
      <c r="L203" s="111"/>
      <c r="M203" s="94"/>
      <c r="N203" s="94"/>
      <c r="O203" s="112"/>
      <c r="P203" s="94"/>
      <c r="Q203" s="94"/>
      <c r="R203" s="94"/>
      <c r="S203" s="94"/>
      <c r="T203" s="94"/>
      <c r="U203" s="117"/>
      <c r="V203" s="111"/>
      <c r="W203" s="94"/>
      <c r="X203" s="94"/>
      <c r="Y203" s="94"/>
      <c r="Z203" s="94"/>
      <c r="AA203" s="94"/>
      <c r="AB203" s="94"/>
      <c r="AC203" s="94"/>
      <c r="AD203" s="94"/>
      <c r="AE203" s="94"/>
      <c r="AF203" s="94"/>
      <c r="AG203" s="94"/>
      <c r="AH203" s="94"/>
      <c r="AI203" s="94"/>
      <c r="AJ203" s="94"/>
      <c r="AK203" s="94"/>
      <c r="AL203" s="94"/>
      <c r="AM203" s="119"/>
      <c r="AN203" s="120"/>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row>
    <row r="204" spans="1:63" ht="13.5" customHeight="1">
      <c r="A204" s="106"/>
      <c r="B204" s="115"/>
      <c r="C204" s="115"/>
      <c r="D204" s="115"/>
      <c r="E204" s="115"/>
      <c r="F204" s="94"/>
      <c r="G204" s="94"/>
      <c r="H204" s="20"/>
      <c r="I204" s="20"/>
      <c r="J204" s="20"/>
      <c r="K204" s="20"/>
      <c r="L204" s="111"/>
      <c r="M204" s="94"/>
      <c r="N204" s="94"/>
      <c r="O204" s="112"/>
      <c r="P204" s="94"/>
      <c r="Q204" s="94"/>
      <c r="R204" s="94"/>
      <c r="S204" s="94"/>
      <c r="T204" s="94"/>
      <c r="U204" s="117"/>
      <c r="V204" s="111"/>
      <c r="W204" s="94"/>
      <c r="X204" s="94"/>
      <c r="Y204" s="94"/>
      <c r="Z204" s="94"/>
      <c r="AA204" s="94"/>
      <c r="AB204" s="94"/>
      <c r="AC204" s="94"/>
      <c r="AD204" s="94"/>
      <c r="AE204" s="94"/>
      <c r="AF204" s="94"/>
      <c r="AG204" s="94"/>
      <c r="AH204" s="94"/>
      <c r="AI204" s="94"/>
      <c r="AJ204" s="94"/>
      <c r="AK204" s="94"/>
      <c r="AL204" s="94"/>
      <c r="AM204" s="119"/>
      <c r="AN204" s="120"/>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row>
    <row r="205" spans="1:63" ht="13.5" customHeight="1">
      <c r="A205" s="106"/>
      <c r="B205" s="115"/>
      <c r="C205" s="115"/>
      <c r="D205" s="115"/>
      <c r="E205" s="115"/>
      <c r="F205" s="94"/>
      <c r="G205" s="94"/>
      <c r="H205" s="20"/>
      <c r="I205" s="20"/>
      <c r="J205" s="20"/>
      <c r="K205" s="20"/>
      <c r="L205" s="111"/>
      <c r="M205" s="94"/>
      <c r="N205" s="94"/>
      <c r="O205" s="112"/>
      <c r="P205" s="94"/>
      <c r="Q205" s="94"/>
      <c r="R205" s="94"/>
      <c r="S205" s="94"/>
      <c r="T205" s="94"/>
      <c r="U205" s="117"/>
      <c r="V205" s="111"/>
      <c r="W205" s="94"/>
      <c r="X205" s="94"/>
      <c r="Y205" s="94"/>
      <c r="Z205" s="94"/>
      <c r="AA205" s="94"/>
      <c r="AB205" s="94"/>
      <c r="AC205" s="94"/>
      <c r="AD205" s="94"/>
      <c r="AE205" s="94"/>
      <c r="AF205" s="94"/>
      <c r="AG205" s="94"/>
      <c r="AH205" s="94"/>
      <c r="AI205" s="94"/>
      <c r="AJ205" s="94"/>
      <c r="AK205" s="94"/>
      <c r="AL205" s="94"/>
      <c r="AM205" s="119"/>
      <c r="AN205" s="120"/>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row>
    <row r="206" spans="1:63" ht="13.5" customHeight="1">
      <c r="A206" s="106"/>
      <c r="B206" s="115"/>
      <c r="C206" s="115"/>
      <c r="D206" s="115"/>
      <c r="E206" s="115"/>
      <c r="F206" s="94"/>
      <c r="G206" s="94"/>
      <c r="H206" s="20"/>
      <c r="I206" s="20"/>
      <c r="J206" s="20"/>
      <c r="K206" s="20"/>
      <c r="L206" s="111"/>
      <c r="M206" s="94"/>
      <c r="N206" s="94"/>
      <c r="O206" s="112"/>
      <c r="P206" s="94"/>
      <c r="Q206" s="94"/>
      <c r="R206" s="94"/>
      <c r="S206" s="94"/>
      <c r="T206" s="94"/>
      <c r="U206" s="117"/>
      <c r="V206" s="111"/>
      <c r="W206" s="94"/>
      <c r="X206" s="94"/>
      <c r="Y206" s="94"/>
      <c r="Z206" s="94"/>
      <c r="AA206" s="94"/>
      <c r="AB206" s="94"/>
      <c r="AC206" s="94"/>
      <c r="AD206" s="94"/>
      <c r="AE206" s="94"/>
      <c r="AF206" s="94"/>
      <c r="AG206" s="94"/>
      <c r="AH206" s="94"/>
      <c r="AI206" s="94"/>
      <c r="AJ206" s="94"/>
      <c r="AK206" s="94"/>
      <c r="AL206" s="94"/>
      <c r="AM206" s="119"/>
      <c r="AN206" s="120"/>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row>
    <row r="207" spans="1:63" ht="13.5" customHeight="1">
      <c r="A207" s="106"/>
      <c r="B207" s="115"/>
      <c r="C207" s="115"/>
      <c r="D207" s="115"/>
      <c r="E207" s="115"/>
      <c r="F207" s="94"/>
      <c r="G207" s="94"/>
      <c r="H207" s="20"/>
      <c r="I207" s="20"/>
      <c r="J207" s="20"/>
      <c r="K207" s="20"/>
      <c r="L207" s="111"/>
      <c r="M207" s="94"/>
      <c r="N207" s="94"/>
      <c r="O207" s="112"/>
      <c r="P207" s="94"/>
      <c r="Q207" s="94"/>
      <c r="R207" s="94"/>
      <c r="S207" s="94"/>
      <c r="T207" s="94"/>
      <c r="U207" s="117"/>
      <c r="V207" s="111"/>
      <c r="W207" s="94"/>
      <c r="X207" s="94"/>
      <c r="Y207" s="94"/>
      <c r="Z207" s="94"/>
      <c r="AA207" s="94"/>
      <c r="AB207" s="94"/>
      <c r="AC207" s="94"/>
      <c r="AD207" s="94"/>
      <c r="AE207" s="94"/>
      <c r="AF207" s="94"/>
      <c r="AG207" s="94"/>
      <c r="AH207" s="94"/>
      <c r="AI207" s="94"/>
      <c r="AJ207" s="94"/>
      <c r="AK207" s="94"/>
      <c r="AL207" s="94"/>
      <c r="AM207" s="119"/>
      <c r="AN207" s="120"/>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row>
    <row r="208" spans="1:63" ht="13.5" customHeight="1">
      <c r="A208" s="106"/>
      <c r="B208" s="115"/>
      <c r="C208" s="115"/>
      <c r="D208" s="115"/>
      <c r="E208" s="115"/>
      <c r="F208" s="94"/>
      <c r="G208" s="94"/>
      <c r="H208" s="20"/>
      <c r="I208" s="20"/>
      <c r="J208" s="20"/>
      <c r="K208" s="20"/>
      <c r="L208" s="111"/>
      <c r="M208" s="94"/>
      <c r="N208" s="94"/>
      <c r="O208" s="112"/>
      <c r="P208" s="94"/>
      <c r="Q208" s="94"/>
      <c r="R208" s="94"/>
      <c r="S208" s="94"/>
      <c r="T208" s="94"/>
      <c r="U208" s="117"/>
      <c r="V208" s="111"/>
      <c r="W208" s="94"/>
      <c r="X208" s="94"/>
      <c r="Y208" s="94"/>
      <c r="Z208" s="94"/>
      <c r="AA208" s="94"/>
      <c r="AB208" s="94"/>
      <c r="AC208" s="94"/>
      <c r="AD208" s="94"/>
      <c r="AE208" s="94"/>
      <c r="AF208" s="94"/>
      <c r="AG208" s="94"/>
      <c r="AH208" s="94"/>
      <c r="AI208" s="94"/>
      <c r="AJ208" s="94"/>
      <c r="AK208" s="94"/>
      <c r="AL208" s="94"/>
      <c r="AM208" s="119"/>
      <c r="AN208" s="120"/>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row>
    <row r="209" spans="1:63" ht="13.5" customHeight="1">
      <c r="A209" s="106"/>
      <c r="B209" s="115"/>
      <c r="C209" s="115"/>
      <c r="D209" s="115"/>
      <c r="E209" s="115"/>
      <c r="F209" s="94"/>
      <c r="G209" s="94"/>
      <c r="H209" s="20"/>
      <c r="I209" s="20"/>
      <c r="J209" s="20"/>
      <c r="K209" s="20"/>
      <c r="L209" s="111"/>
      <c r="M209" s="94"/>
      <c r="N209" s="94"/>
      <c r="O209" s="112"/>
      <c r="P209" s="94"/>
      <c r="Q209" s="94"/>
      <c r="R209" s="94"/>
      <c r="S209" s="94"/>
      <c r="T209" s="94"/>
      <c r="U209" s="117"/>
      <c r="V209" s="111"/>
      <c r="W209" s="94"/>
      <c r="X209" s="94"/>
      <c r="Y209" s="94"/>
      <c r="Z209" s="94"/>
      <c r="AA209" s="94"/>
      <c r="AB209" s="94"/>
      <c r="AC209" s="94"/>
      <c r="AD209" s="94"/>
      <c r="AE209" s="94"/>
      <c r="AF209" s="94"/>
      <c r="AG209" s="94"/>
      <c r="AH209" s="94"/>
      <c r="AI209" s="94"/>
      <c r="AJ209" s="94"/>
      <c r="AK209" s="94"/>
      <c r="AL209" s="94"/>
      <c r="AM209" s="119"/>
      <c r="AN209" s="120"/>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row>
    <row r="210" spans="1:63" ht="13.5" customHeight="1">
      <c r="A210" s="106"/>
      <c r="B210" s="115"/>
      <c r="C210" s="115"/>
      <c r="D210" s="115"/>
      <c r="E210" s="115"/>
      <c r="F210" s="94"/>
      <c r="G210" s="94"/>
      <c r="H210" s="20"/>
      <c r="I210" s="20"/>
      <c r="J210" s="20"/>
      <c r="K210" s="20"/>
      <c r="L210" s="111"/>
      <c r="M210" s="94"/>
      <c r="N210" s="94"/>
      <c r="O210" s="112"/>
      <c r="P210" s="94"/>
      <c r="Q210" s="94"/>
      <c r="R210" s="94"/>
      <c r="S210" s="94"/>
      <c r="T210" s="94"/>
      <c r="U210" s="117"/>
      <c r="V210" s="111"/>
      <c r="W210" s="94"/>
      <c r="X210" s="94"/>
      <c r="Y210" s="94"/>
      <c r="Z210" s="94"/>
      <c r="AA210" s="94"/>
      <c r="AB210" s="94"/>
      <c r="AC210" s="94"/>
      <c r="AD210" s="94"/>
      <c r="AE210" s="94"/>
      <c r="AF210" s="94"/>
      <c r="AG210" s="94"/>
      <c r="AH210" s="94"/>
      <c r="AI210" s="94"/>
      <c r="AJ210" s="94"/>
      <c r="AK210" s="94"/>
      <c r="AL210" s="94"/>
      <c r="AM210" s="119"/>
      <c r="AN210" s="120"/>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row>
    <row r="211" spans="1:63" ht="13.5" customHeight="1">
      <c r="A211" s="106"/>
      <c r="B211" s="115"/>
      <c r="C211" s="115"/>
      <c r="D211" s="115"/>
      <c r="E211" s="115"/>
      <c r="F211" s="94"/>
      <c r="G211" s="94"/>
      <c r="H211" s="20"/>
      <c r="I211" s="20"/>
      <c r="J211" s="20"/>
      <c r="K211" s="20"/>
      <c r="L211" s="111"/>
      <c r="M211" s="94"/>
      <c r="N211" s="94"/>
      <c r="O211" s="112"/>
      <c r="P211" s="94"/>
      <c r="Q211" s="94"/>
      <c r="R211" s="94"/>
      <c r="S211" s="94"/>
      <c r="T211" s="94"/>
      <c r="U211" s="117"/>
      <c r="V211" s="111"/>
      <c r="W211" s="94"/>
      <c r="X211" s="94"/>
      <c r="Y211" s="94"/>
      <c r="Z211" s="94"/>
      <c r="AA211" s="94"/>
      <c r="AB211" s="94"/>
      <c r="AC211" s="94"/>
      <c r="AD211" s="94"/>
      <c r="AE211" s="94"/>
      <c r="AF211" s="94"/>
      <c r="AG211" s="94"/>
      <c r="AH211" s="94"/>
      <c r="AI211" s="94"/>
      <c r="AJ211" s="94"/>
      <c r="AK211" s="94"/>
      <c r="AL211" s="94"/>
      <c r="AM211" s="119"/>
      <c r="AN211" s="120"/>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row>
    <row r="212" spans="1:63" ht="13.5" customHeight="1">
      <c r="A212" s="106"/>
      <c r="B212" s="115"/>
      <c r="C212" s="115"/>
      <c r="D212" s="115"/>
      <c r="E212" s="115"/>
      <c r="F212" s="94"/>
      <c r="G212" s="94"/>
      <c r="H212" s="20"/>
      <c r="I212" s="20"/>
      <c r="J212" s="20"/>
      <c r="K212" s="20"/>
      <c r="L212" s="111"/>
      <c r="M212" s="94"/>
      <c r="N212" s="94"/>
      <c r="O212" s="112"/>
      <c r="P212" s="94"/>
      <c r="Q212" s="94"/>
      <c r="R212" s="94"/>
      <c r="S212" s="94"/>
      <c r="T212" s="94"/>
      <c r="U212" s="117"/>
      <c r="V212" s="111"/>
      <c r="W212" s="94"/>
      <c r="X212" s="94"/>
      <c r="Y212" s="94"/>
      <c r="Z212" s="94"/>
      <c r="AA212" s="94"/>
      <c r="AB212" s="94"/>
      <c r="AC212" s="94"/>
      <c r="AD212" s="94"/>
      <c r="AE212" s="94"/>
      <c r="AF212" s="94"/>
      <c r="AG212" s="94"/>
      <c r="AH212" s="94"/>
      <c r="AI212" s="94"/>
      <c r="AJ212" s="94"/>
      <c r="AK212" s="94"/>
      <c r="AL212" s="94"/>
      <c r="AM212" s="119"/>
      <c r="AN212" s="120"/>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row>
    <row r="213" spans="1:63" ht="13.5" customHeight="1">
      <c r="A213" s="106"/>
      <c r="B213" s="115"/>
      <c r="C213" s="115"/>
      <c r="D213" s="115"/>
      <c r="E213" s="115"/>
      <c r="F213" s="94"/>
      <c r="G213" s="94"/>
      <c r="H213" s="20"/>
      <c r="I213" s="20"/>
      <c r="J213" s="20"/>
      <c r="K213" s="20"/>
      <c r="L213" s="111"/>
      <c r="M213" s="94"/>
      <c r="N213" s="94"/>
      <c r="O213" s="112"/>
      <c r="P213" s="94"/>
      <c r="Q213" s="94"/>
      <c r="R213" s="94"/>
      <c r="S213" s="94"/>
      <c r="T213" s="94"/>
      <c r="U213" s="117"/>
      <c r="V213" s="111"/>
      <c r="W213" s="94"/>
      <c r="X213" s="94"/>
      <c r="Y213" s="94"/>
      <c r="Z213" s="94"/>
      <c r="AA213" s="94"/>
      <c r="AB213" s="94"/>
      <c r="AC213" s="94"/>
      <c r="AD213" s="94"/>
      <c r="AE213" s="94"/>
      <c r="AF213" s="94"/>
      <c r="AG213" s="94"/>
      <c r="AH213" s="94"/>
      <c r="AI213" s="94"/>
      <c r="AJ213" s="94"/>
      <c r="AK213" s="94"/>
      <c r="AL213" s="94"/>
      <c r="AM213" s="119"/>
      <c r="AN213" s="120"/>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row>
    <row r="214" spans="1:63" ht="13.5" customHeight="1">
      <c r="A214" s="106"/>
      <c r="B214" s="115"/>
      <c r="C214" s="115"/>
      <c r="D214" s="115"/>
      <c r="E214" s="115"/>
      <c r="F214" s="94"/>
      <c r="G214" s="94"/>
      <c r="H214" s="20"/>
      <c r="I214" s="20"/>
      <c r="J214" s="20"/>
      <c r="K214" s="20"/>
      <c r="L214" s="111"/>
      <c r="M214" s="94"/>
      <c r="N214" s="94"/>
      <c r="O214" s="112"/>
      <c r="P214" s="94"/>
      <c r="Q214" s="94"/>
      <c r="R214" s="94"/>
      <c r="S214" s="94"/>
      <c r="T214" s="94"/>
      <c r="U214" s="117"/>
      <c r="V214" s="111"/>
      <c r="W214" s="94"/>
      <c r="X214" s="94"/>
      <c r="Y214" s="94"/>
      <c r="Z214" s="94"/>
      <c r="AA214" s="94"/>
      <c r="AB214" s="94"/>
      <c r="AC214" s="94"/>
      <c r="AD214" s="94"/>
      <c r="AE214" s="94"/>
      <c r="AF214" s="94"/>
      <c r="AG214" s="94"/>
      <c r="AH214" s="94"/>
      <c r="AI214" s="94"/>
      <c r="AJ214" s="94"/>
      <c r="AK214" s="94"/>
      <c r="AL214" s="94"/>
      <c r="AM214" s="119"/>
      <c r="AN214" s="120"/>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row>
    <row r="215" spans="1:63" ht="13.5" customHeight="1">
      <c r="A215" s="106"/>
      <c r="B215" s="115"/>
      <c r="C215" s="115"/>
      <c r="D215" s="115"/>
      <c r="E215" s="115"/>
      <c r="F215" s="94"/>
      <c r="G215" s="94"/>
      <c r="H215" s="20"/>
      <c r="I215" s="20"/>
      <c r="J215" s="20"/>
      <c r="K215" s="20"/>
      <c r="L215" s="111"/>
      <c r="M215" s="94"/>
      <c r="N215" s="94"/>
      <c r="O215" s="112"/>
      <c r="P215" s="94"/>
      <c r="Q215" s="94"/>
      <c r="R215" s="94"/>
      <c r="S215" s="94"/>
      <c r="T215" s="94"/>
      <c r="U215" s="117"/>
      <c r="V215" s="111"/>
      <c r="W215" s="94"/>
      <c r="X215" s="94"/>
      <c r="Y215" s="94"/>
      <c r="Z215" s="94"/>
      <c r="AA215" s="94"/>
      <c r="AB215" s="94"/>
      <c r="AC215" s="94"/>
      <c r="AD215" s="94"/>
      <c r="AE215" s="94"/>
      <c r="AF215" s="94"/>
      <c r="AG215" s="94"/>
      <c r="AH215" s="94"/>
      <c r="AI215" s="94"/>
      <c r="AJ215" s="94"/>
      <c r="AK215" s="94"/>
      <c r="AL215" s="94"/>
      <c r="AM215" s="119"/>
      <c r="AN215" s="120"/>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row>
    <row r="216" spans="1:63" ht="13.5" customHeight="1">
      <c r="A216" s="106"/>
      <c r="B216" s="115"/>
      <c r="C216" s="115"/>
      <c r="D216" s="115"/>
      <c r="E216" s="115"/>
      <c r="F216" s="94"/>
      <c r="G216" s="94"/>
      <c r="H216" s="20"/>
      <c r="I216" s="20"/>
      <c r="J216" s="20"/>
      <c r="K216" s="20"/>
      <c r="L216" s="111"/>
      <c r="M216" s="94"/>
      <c r="N216" s="94"/>
      <c r="O216" s="112"/>
      <c r="P216" s="94"/>
      <c r="Q216" s="94"/>
      <c r="R216" s="94"/>
      <c r="S216" s="94"/>
      <c r="T216" s="94"/>
      <c r="U216" s="117"/>
      <c r="V216" s="111"/>
      <c r="W216" s="94"/>
      <c r="X216" s="94"/>
      <c r="Y216" s="94"/>
      <c r="Z216" s="94"/>
      <c r="AA216" s="94"/>
      <c r="AB216" s="94"/>
      <c r="AC216" s="94"/>
      <c r="AD216" s="94"/>
      <c r="AE216" s="94"/>
      <c r="AF216" s="94"/>
      <c r="AG216" s="94"/>
      <c r="AH216" s="94"/>
      <c r="AI216" s="94"/>
      <c r="AJ216" s="94"/>
      <c r="AK216" s="94"/>
      <c r="AL216" s="94"/>
      <c r="AM216" s="119"/>
      <c r="AN216" s="120"/>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row>
    <row r="217" spans="1:63" ht="13.5" customHeight="1">
      <c r="A217" s="106"/>
      <c r="B217" s="115"/>
      <c r="C217" s="115"/>
      <c r="D217" s="115"/>
      <c r="E217" s="115"/>
      <c r="F217" s="94"/>
      <c r="G217" s="94"/>
      <c r="H217" s="20"/>
      <c r="I217" s="20"/>
      <c r="J217" s="20"/>
      <c r="K217" s="20"/>
      <c r="L217" s="111"/>
      <c r="M217" s="94"/>
      <c r="N217" s="94"/>
      <c r="O217" s="112"/>
      <c r="P217" s="94"/>
      <c r="Q217" s="94"/>
      <c r="R217" s="94"/>
      <c r="S217" s="94"/>
      <c r="T217" s="94"/>
      <c r="U217" s="117"/>
      <c r="V217" s="111"/>
      <c r="W217" s="94"/>
      <c r="X217" s="94"/>
      <c r="Y217" s="94"/>
      <c r="Z217" s="94"/>
      <c r="AA217" s="94"/>
      <c r="AB217" s="94"/>
      <c r="AC217" s="94"/>
      <c r="AD217" s="94"/>
      <c r="AE217" s="94"/>
      <c r="AF217" s="94"/>
      <c r="AG217" s="94"/>
      <c r="AH217" s="94"/>
      <c r="AI217" s="94"/>
      <c r="AJ217" s="94"/>
      <c r="AK217" s="94"/>
      <c r="AL217" s="94"/>
      <c r="AM217" s="119"/>
      <c r="AN217" s="120"/>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row>
    <row r="218" spans="1:63" ht="13.5" customHeight="1">
      <c r="A218" s="106"/>
      <c r="B218" s="115"/>
      <c r="C218" s="115"/>
      <c r="D218" s="115"/>
      <c r="E218" s="115"/>
      <c r="F218" s="94"/>
      <c r="G218" s="94"/>
      <c r="H218" s="20"/>
      <c r="I218" s="20"/>
      <c r="J218" s="20"/>
      <c r="K218" s="20"/>
      <c r="L218" s="111"/>
      <c r="M218" s="94"/>
      <c r="N218" s="94"/>
      <c r="O218" s="112"/>
      <c r="P218" s="94"/>
      <c r="Q218" s="94"/>
      <c r="R218" s="94"/>
      <c r="S218" s="94"/>
      <c r="T218" s="94"/>
      <c r="U218" s="117"/>
      <c r="V218" s="111"/>
      <c r="W218" s="94"/>
      <c r="X218" s="94"/>
      <c r="Y218" s="94"/>
      <c r="Z218" s="94"/>
      <c r="AA218" s="94"/>
      <c r="AB218" s="94"/>
      <c r="AC218" s="94"/>
      <c r="AD218" s="94"/>
      <c r="AE218" s="94"/>
      <c r="AF218" s="94"/>
      <c r="AG218" s="94"/>
      <c r="AH218" s="94"/>
      <c r="AI218" s="94"/>
      <c r="AJ218" s="94"/>
      <c r="AK218" s="94"/>
      <c r="AL218" s="94"/>
      <c r="AM218" s="119"/>
      <c r="AN218" s="120"/>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row>
    <row r="219" spans="1:63" ht="13.5" customHeight="1">
      <c r="A219" s="106"/>
      <c r="B219" s="115"/>
      <c r="C219" s="115"/>
      <c r="D219" s="115"/>
      <c r="E219" s="115"/>
      <c r="F219" s="94"/>
      <c r="G219" s="94"/>
      <c r="H219" s="20"/>
      <c r="I219" s="20"/>
      <c r="J219" s="20"/>
      <c r="K219" s="20"/>
      <c r="L219" s="111"/>
      <c r="M219" s="94"/>
      <c r="N219" s="94"/>
      <c r="O219" s="112"/>
      <c r="P219" s="94"/>
      <c r="Q219" s="94"/>
      <c r="R219" s="94"/>
      <c r="S219" s="94"/>
      <c r="T219" s="94"/>
      <c r="U219" s="117"/>
      <c r="V219" s="111"/>
      <c r="W219" s="94"/>
      <c r="X219" s="94"/>
      <c r="Y219" s="94"/>
      <c r="Z219" s="94"/>
      <c r="AA219" s="94"/>
      <c r="AB219" s="94"/>
      <c r="AC219" s="94"/>
      <c r="AD219" s="94"/>
      <c r="AE219" s="94"/>
      <c r="AF219" s="94"/>
      <c r="AG219" s="94"/>
      <c r="AH219" s="94"/>
      <c r="AI219" s="94"/>
      <c r="AJ219" s="94"/>
      <c r="AK219" s="94"/>
      <c r="AL219" s="94"/>
      <c r="AM219" s="119"/>
      <c r="AN219" s="120"/>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row>
    <row r="220" spans="1:63" ht="13.5" customHeight="1">
      <c r="A220" s="106"/>
      <c r="B220" s="115"/>
      <c r="C220" s="115"/>
      <c r="D220" s="115"/>
      <c r="E220" s="115"/>
      <c r="F220" s="94"/>
      <c r="G220" s="94"/>
      <c r="H220" s="20"/>
      <c r="I220" s="20"/>
      <c r="J220" s="20"/>
      <c r="K220" s="20"/>
      <c r="L220" s="111"/>
      <c r="M220" s="94"/>
      <c r="N220" s="94"/>
      <c r="O220" s="112"/>
      <c r="P220" s="94"/>
      <c r="Q220" s="94"/>
      <c r="R220" s="94"/>
      <c r="S220" s="94"/>
      <c r="T220" s="94"/>
      <c r="U220" s="117"/>
      <c r="V220" s="111"/>
      <c r="W220" s="94"/>
      <c r="X220" s="94"/>
      <c r="Y220" s="94"/>
      <c r="Z220" s="94"/>
      <c r="AA220" s="94"/>
      <c r="AB220" s="94"/>
      <c r="AC220" s="94"/>
      <c r="AD220" s="94"/>
      <c r="AE220" s="94"/>
      <c r="AF220" s="94"/>
      <c r="AG220" s="94"/>
      <c r="AH220" s="94"/>
      <c r="AI220" s="94"/>
      <c r="AJ220" s="94"/>
      <c r="AK220" s="94"/>
      <c r="AL220" s="94"/>
      <c r="AM220" s="119"/>
      <c r="AN220" s="120"/>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row>
    <row r="221" spans="1:63" ht="13.5" customHeight="1">
      <c r="A221" s="106"/>
      <c r="B221" s="115"/>
      <c r="C221" s="115"/>
      <c r="D221" s="115"/>
      <c r="E221" s="115"/>
      <c r="F221" s="94"/>
      <c r="G221" s="94"/>
      <c r="H221" s="20"/>
      <c r="I221" s="20"/>
      <c r="J221" s="20"/>
      <c r="K221" s="20"/>
      <c r="L221" s="111"/>
      <c r="M221" s="94"/>
      <c r="N221" s="94"/>
      <c r="O221" s="112"/>
      <c r="P221" s="94"/>
      <c r="Q221" s="94"/>
      <c r="R221" s="94"/>
      <c r="S221" s="94"/>
      <c r="T221" s="94"/>
      <c r="U221" s="117"/>
      <c r="V221" s="111"/>
      <c r="W221" s="94"/>
      <c r="X221" s="94"/>
      <c r="Y221" s="94"/>
      <c r="Z221" s="94"/>
      <c r="AA221" s="94"/>
      <c r="AB221" s="94"/>
      <c r="AC221" s="94"/>
      <c r="AD221" s="94"/>
      <c r="AE221" s="94"/>
      <c r="AF221" s="94"/>
      <c r="AG221" s="94"/>
      <c r="AH221" s="94"/>
      <c r="AI221" s="94"/>
      <c r="AJ221" s="94"/>
      <c r="AK221" s="94"/>
      <c r="AL221" s="94"/>
      <c r="AM221" s="119"/>
      <c r="AN221" s="120"/>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row>
    <row r="222" spans="1:63" ht="13.5" customHeight="1">
      <c r="A222" s="106"/>
      <c r="B222" s="115"/>
      <c r="C222" s="115"/>
      <c r="D222" s="115"/>
      <c r="E222" s="115"/>
      <c r="F222" s="94"/>
      <c r="G222" s="94"/>
      <c r="H222" s="20"/>
      <c r="I222" s="20"/>
      <c r="J222" s="20"/>
      <c r="K222" s="20"/>
      <c r="L222" s="111"/>
      <c r="M222" s="94"/>
      <c r="N222" s="94"/>
      <c r="O222" s="112"/>
      <c r="P222" s="94"/>
      <c r="Q222" s="94"/>
      <c r="R222" s="94"/>
      <c r="S222" s="94"/>
      <c r="T222" s="94"/>
      <c r="U222" s="117"/>
      <c r="V222" s="111"/>
      <c r="W222" s="94"/>
      <c r="X222" s="94"/>
      <c r="Y222" s="94"/>
      <c r="Z222" s="94"/>
      <c r="AA222" s="94"/>
      <c r="AB222" s="94"/>
      <c r="AC222" s="94"/>
      <c r="AD222" s="94"/>
      <c r="AE222" s="94"/>
      <c r="AF222" s="94"/>
      <c r="AG222" s="94"/>
      <c r="AH222" s="94"/>
      <c r="AI222" s="94"/>
      <c r="AJ222" s="94"/>
      <c r="AK222" s="94"/>
      <c r="AL222" s="94"/>
      <c r="AM222" s="119"/>
      <c r="AN222" s="120"/>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row>
    <row r="223" spans="1:63" ht="13.5" customHeight="1">
      <c r="A223" s="106"/>
      <c r="B223" s="115"/>
      <c r="C223" s="115"/>
      <c r="D223" s="115"/>
      <c r="E223" s="115"/>
      <c r="F223" s="94"/>
      <c r="G223" s="94"/>
      <c r="H223" s="20"/>
      <c r="I223" s="20"/>
      <c r="J223" s="20"/>
      <c r="K223" s="20"/>
      <c r="L223" s="111"/>
      <c r="M223" s="94"/>
      <c r="N223" s="94"/>
      <c r="O223" s="112"/>
      <c r="P223" s="94"/>
      <c r="Q223" s="94"/>
      <c r="R223" s="94"/>
      <c r="S223" s="94"/>
      <c r="T223" s="94"/>
      <c r="U223" s="117"/>
      <c r="V223" s="111"/>
      <c r="W223" s="94"/>
      <c r="X223" s="94"/>
      <c r="Y223" s="94"/>
      <c r="Z223" s="94"/>
      <c r="AA223" s="94"/>
      <c r="AB223" s="94"/>
      <c r="AC223" s="94"/>
      <c r="AD223" s="94"/>
      <c r="AE223" s="94"/>
      <c r="AF223" s="94"/>
      <c r="AG223" s="94"/>
      <c r="AH223" s="94"/>
      <c r="AI223" s="94"/>
      <c r="AJ223" s="94"/>
      <c r="AK223" s="94"/>
      <c r="AL223" s="94"/>
      <c r="AM223" s="119"/>
      <c r="AN223" s="120"/>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row>
    <row r="224" spans="1:63" ht="13.5" customHeight="1">
      <c r="A224" s="106"/>
      <c r="B224" s="115"/>
      <c r="C224" s="115"/>
      <c r="D224" s="115"/>
      <c r="E224" s="115"/>
      <c r="F224" s="94"/>
      <c r="G224" s="94"/>
      <c r="H224" s="20"/>
      <c r="I224" s="20"/>
      <c r="J224" s="20"/>
      <c r="K224" s="20"/>
      <c r="L224" s="111"/>
      <c r="M224" s="94"/>
      <c r="N224" s="94"/>
      <c r="O224" s="112"/>
      <c r="P224" s="94"/>
      <c r="Q224" s="94"/>
      <c r="R224" s="94"/>
      <c r="S224" s="94"/>
      <c r="T224" s="94"/>
      <c r="U224" s="117"/>
      <c r="V224" s="111"/>
      <c r="W224" s="94"/>
      <c r="X224" s="94"/>
      <c r="Y224" s="94"/>
      <c r="Z224" s="94"/>
      <c r="AA224" s="94"/>
      <c r="AB224" s="94"/>
      <c r="AC224" s="94"/>
      <c r="AD224" s="94"/>
      <c r="AE224" s="94"/>
      <c r="AF224" s="94"/>
      <c r="AG224" s="94"/>
      <c r="AH224" s="94"/>
      <c r="AI224" s="94"/>
      <c r="AJ224" s="94"/>
      <c r="AK224" s="94"/>
      <c r="AL224" s="94"/>
      <c r="AM224" s="119"/>
      <c r="AN224" s="120"/>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row>
    <row r="225" spans="1:63" ht="13.5" customHeight="1">
      <c r="A225" s="106"/>
      <c r="B225" s="115"/>
      <c r="C225" s="115"/>
      <c r="D225" s="115"/>
      <c r="E225" s="115"/>
      <c r="F225" s="94"/>
      <c r="G225" s="94"/>
      <c r="H225" s="20"/>
      <c r="I225" s="20"/>
      <c r="J225" s="20"/>
      <c r="K225" s="20"/>
      <c r="L225" s="111"/>
      <c r="M225" s="94"/>
      <c r="N225" s="94"/>
      <c r="O225" s="112"/>
      <c r="P225" s="94"/>
      <c r="Q225" s="94"/>
      <c r="R225" s="94"/>
      <c r="S225" s="94"/>
      <c r="T225" s="94"/>
      <c r="U225" s="117"/>
      <c r="V225" s="111"/>
      <c r="W225" s="94"/>
      <c r="X225" s="94"/>
      <c r="Y225" s="94"/>
      <c r="Z225" s="94"/>
      <c r="AA225" s="94"/>
      <c r="AB225" s="94"/>
      <c r="AC225" s="94"/>
      <c r="AD225" s="94"/>
      <c r="AE225" s="94"/>
      <c r="AF225" s="94"/>
      <c r="AG225" s="94"/>
      <c r="AH225" s="94"/>
      <c r="AI225" s="94"/>
      <c r="AJ225" s="94"/>
      <c r="AK225" s="94"/>
      <c r="AL225" s="94"/>
      <c r="AM225" s="119"/>
      <c r="AN225" s="120"/>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row>
    <row r="226" spans="1:63" ht="13.5" customHeight="1">
      <c r="A226" s="106"/>
      <c r="B226" s="115"/>
      <c r="C226" s="115"/>
      <c r="D226" s="115"/>
      <c r="E226" s="115"/>
      <c r="F226" s="94"/>
      <c r="G226" s="94"/>
      <c r="H226" s="20"/>
      <c r="I226" s="20"/>
      <c r="J226" s="20"/>
      <c r="K226" s="20"/>
      <c r="L226" s="111"/>
      <c r="M226" s="94"/>
      <c r="N226" s="94"/>
      <c r="O226" s="112"/>
      <c r="P226" s="94"/>
      <c r="Q226" s="94"/>
      <c r="R226" s="94"/>
      <c r="S226" s="94"/>
      <c r="T226" s="94"/>
      <c r="U226" s="117"/>
      <c r="V226" s="111"/>
      <c r="W226" s="94"/>
      <c r="X226" s="94"/>
      <c r="Y226" s="94"/>
      <c r="Z226" s="94"/>
      <c r="AA226" s="94"/>
      <c r="AB226" s="94"/>
      <c r="AC226" s="94"/>
      <c r="AD226" s="94"/>
      <c r="AE226" s="94"/>
      <c r="AF226" s="94"/>
      <c r="AG226" s="94"/>
      <c r="AH226" s="94"/>
      <c r="AI226" s="94"/>
      <c r="AJ226" s="94"/>
      <c r="AK226" s="94"/>
      <c r="AL226" s="94"/>
      <c r="AM226" s="119"/>
      <c r="AN226" s="120"/>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row>
    <row r="227" spans="1:63" ht="13.5" customHeight="1">
      <c r="A227" s="106"/>
      <c r="B227" s="115"/>
      <c r="C227" s="115"/>
      <c r="D227" s="115"/>
      <c r="E227" s="115"/>
      <c r="F227" s="94"/>
      <c r="G227" s="94"/>
      <c r="H227" s="20"/>
      <c r="I227" s="20"/>
      <c r="J227" s="20"/>
      <c r="K227" s="20"/>
      <c r="L227" s="111"/>
      <c r="M227" s="94"/>
      <c r="N227" s="94"/>
      <c r="O227" s="112"/>
      <c r="P227" s="94"/>
      <c r="Q227" s="94"/>
      <c r="R227" s="94"/>
      <c r="S227" s="94"/>
      <c r="T227" s="94"/>
      <c r="U227" s="117"/>
      <c r="V227" s="111"/>
      <c r="W227" s="94"/>
      <c r="X227" s="94"/>
      <c r="Y227" s="94"/>
      <c r="Z227" s="94"/>
      <c r="AA227" s="94"/>
      <c r="AB227" s="94"/>
      <c r="AC227" s="94"/>
      <c r="AD227" s="94"/>
      <c r="AE227" s="94"/>
      <c r="AF227" s="94"/>
      <c r="AG227" s="94"/>
      <c r="AH227" s="94"/>
      <c r="AI227" s="94"/>
      <c r="AJ227" s="94"/>
      <c r="AK227" s="94"/>
      <c r="AL227" s="94"/>
      <c r="AM227" s="119"/>
      <c r="AN227" s="120"/>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row>
    <row r="228" spans="1:63" ht="13.5" customHeight="1">
      <c r="A228" s="106"/>
      <c r="B228" s="115"/>
      <c r="C228" s="115"/>
      <c r="D228" s="115"/>
      <c r="E228" s="115"/>
      <c r="F228" s="94"/>
      <c r="G228" s="94"/>
      <c r="H228" s="20"/>
      <c r="I228" s="20"/>
      <c r="J228" s="20"/>
      <c r="K228" s="20"/>
      <c r="L228" s="111"/>
      <c r="M228" s="94"/>
      <c r="N228" s="94"/>
      <c r="O228" s="112"/>
      <c r="P228" s="94"/>
      <c r="Q228" s="94"/>
      <c r="R228" s="94"/>
      <c r="S228" s="94"/>
      <c r="T228" s="94"/>
      <c r="U228" s="117"/>
      <c r="V228" s="111"/>
      <c r="W228" s="94"/>
      <c r="X228" s="94"/>
      <c r="Y228" s="94"/>
      <c r="Z228" s="94"/>
      <c r="AA228" s="94"/>
      <c r="AB228" s="94"/>
      <c r="AC228" s="94"/>
      <c r="AD228" s="94"/>
      <c r="AE228" s="94"/>
      <c r="AF228" s="94"/>
      <c r="AG228" s="94"/>
      <c r="AH228" s="94"/>
      <c r="AI228" s="94"/>
      <c r="AJ228" s="94"/>
      <c r="AK228" s="94"/>
      <c r="AL228" s="94"/>
      <c r="AM228" s="119"/>
      <c r="AN228" s="120"/>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row>
    <row r="229" spans="1:63" ht="13.5" customHeight="1">
      <c r="A229" s="106"/>
      <c r="B229" s="115"/>
      <c r="C229" s="115"/>
      <c r="D229" s="115"/>
      <c r="E229" s="115"/>
      <c r="F229" s="94"/>
      <c r="G229" s="94"/>
      <c r="H229" s="20"/>
      <c r="I229" s="20"/>
      <c r="J229" s="20"/>
      <c r="K229" s="20"/>
      <c r="L229" s="111"/>
      <c r="M229" s="94"/>
      <c r="N229" s="94"/>
      <c r="O229" s="112"/>
      <c r="P229" s="94"/>
      <c r="Q229" s="94"/>
      <c r="R229" s="94"/>
      <c r="S229" s="94"/>
      <c r="T229" s="94"/>
      <c r="U229" s="117"/>
      <c r="V229" s="111"/>
      <c r="W229" s="94"/>
      <c r="X229" s="94"/>
      <c r="Y229" s="94"/>
      <c r="Z229" s="94"/>
      <c r="AA229" s="94"/>
      <c r="AB229" s="94"/>
      <c r="AC229" s="94"/>
      <c r="AD229" s="94"/>
      <c r="AE229" s="94"/>
      <c r="AF229" s="94"/>
      <c r="AG229" s="94"/>
      <c r="AH229" s="94"/>
      <c r="AI229" s="94"/>
      <c r="AJ229" s="94"/>
      <c r="AK229" s="94"/>
      <c r="AL229" s="94"/>
      <c r="AM229" s="119"/>
      <c r="AN229" s="120"/>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row>
    <row r="230" spans="1:63" ht="13.5" customHeight="1">
      <c r="A230" s="106"/>
      <c r="B230" s="115"/>
      <c r="C230" s="115"/>
      <c r="D230" s="115"/>
      <c r="E230" s="115"/>
      <c r="F230" s="94"/>
      <c r="G230" s="94"/>
      <c r="H230" s="20"/>
      <c r="I230" s="20"/>
      <c r="J230" s="20"/>
      <c r="K230" s="20"/>
      <c r="L230" s="111"/>
      <c r="M230" s="94"/>
      <c r="N230" s="94"/>
      <c r="O230" s="112"/>
      <c r="P230" s="94"/>
      <c r="Q230" s="94"/>
      <c r="R230" s="94"/>
      <c r="S230" s="94"/>
      <c r="T230" s="94"/>
      <c r="U230" s="117"/>
      <c r="V230" s="111"/>
      <c r="W230" s="94"/>
      <c r="X230" s="94"/>
      <c r="Y230" s="94"/>
      <c r="Z230" s="94"/>
      <c r="AA230" s="94"/>
      <c r="AB230" s="94"/>
      <c r="AC230" s="94"/>
      <c r="AD230" s="94"/>
      <c r="AE230" s="94"/>
      <c r="AF230" s="94"/>
      <c r="AG230" s="94"/>
      <c r="AH230" s="94"/>
      <c r="AI230" s="94"/>
      <c r="AJ230" s="94"/>
      <c r="AK230" s="94"/>
      <c r="AL230" s="94"/>
      <c r="AM230" s="119"/>
      <c r="AN230" s="120"/>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row>
    <row r="231" spans="1:63" ht="13.5" customHeight="1">
      <c r="A231" s="106"/>
      <c r="B231" s="115"/>
      <c r="C231" s="115"/>
      <c r="D231" s="115"/>
      <c r="E231" s="115"/>
      <c r="F231" s="94"/>
      <c r="G231" s="94"/>
      <c r="H231" s="20"/>
      <c r="I231" s="20"/>
      <c r="J231" s="20"/>
      <c r="K231" s="20"/>
      <c r="L231" s="111"/>
      <c r="M231" s="94"/>
      <c r="N231" s="94"/>
      <c r="O231" s="112"/>
      <c r="P231" s="94"/>
      <c r="Q231" s="94"/>
      <c r="R231" s="94"/>
      <c r="S231" s="94"/>
      <c r="T231" s="94"/>
      <c r="U231" s="117"/>
      <c r="V231" s="111"/>
      <c r="W231" s="94"/>
      <c r="X231" s="94"/>
      <c r="Y231" s="94"/>
      <c r="Z231" s="94"/>
      <c r="AA231" s="94"/>
      <c r="AB231" s="94"/>
      <c r="AC231" s="94"/>
      <c r="AD231" s="94"/>
      <c r="AE231" s="94"/>
      <c r="AF231" s="94"/>
      <c r="AG231" s="94"/>
      <c r="AH231" s="94"/>
      <c r="AI231" s="94"/>
      <c r="AJ231" s="94"/>
      <c r="AK231" s="94"/>
      <c r="AL231" s="94"/>
      <c r="AM231" s="119"/>
      <c r="AN231" s="120"/>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row>
    <row r="232" spans="1:63" ht="13.5" customHeight="1">
      <c r="A232" s="106"/>
      <c r="B232" s="115"/>
      <c r="C232" s="115"/>
      <c r="D232" s="115"/>
      <c r="E232" s="115"/>
      <c r="F232" s="94"/>
      <c r="G232" s="94"/>
      <c r="H232" s="20"/>
      <c r="I232" s="20"/>
      <c r="J232" s="20"/>
      <c r="K232" s="20"/>
      <c r="L232" s="111"/>
      <c r="M232" s="94"/>
      <c r="N232" s="94"/>
      <c r="O232" s="112"/>
      <c r="P232" s="94"/>
      <c r="Q232" s="94"/>
      <c r="R232" s="94"/>
      <c r="S232" s="94"/>
      <c r="T232" s="94"/>
      <c r="U232" s="117"/>
      <c r="V232" s="111"/>
      <c r="W232" s="94"/>
      <c r="X232" s="94"/>
      <c r="Y232" s="94"/>
      <c r="Z232" s="94"/>
      <c r="AA232" s="94"/>
      <c r="AB232" s="94"/>
      <c r="AC232" s="94"/>
      <c r="AD232" s="94"/>
      <c r="AE232" s="94"/>
      <c r="AF232" s="94"/>
      <c r="AG232" s="94"/>
      <c r="AH232" s="94"/>
      <c r="AI232" s="94"/>
      <c r="AJ232" s="94"/>
      <c r="AK232" s="94"/>
      <c r="AL232" s="94"/>
      <c r="AM232" s="119"/>
      <c r="AN232" s="120"/>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row>
    <row r="233" spans="1:63" ht="13.5" customHeight="1">
      <c r="A233" s="106"/>
      <c r="B233" s="115"/>
      <c r="C233" s="115"/>
      <c r="D233" s="115"/>
      <c r="E233" s="115"/>
      <c r="F233" s="94"/>
      <c r="G233" s="94"/>
      <c r="H233" s="20"/>
      <c r="I233" s="20"/>
      <c r="J233" s="20"/>
      <c r="K233" s="20"/>
      <c r="L233" s="111"/>
      <c r="M233" s="94"/>
      <c r="N233" s="94"/>
      <c r="O233" s="112"/>
      <c r="P233" s="94"/>
      <c r="Q233" s="94"/>
      <c r="R233" s="94"/>
      <c r="S233" s="94"/>
      <c r="T233" s="94"/>
      <c r="U233" s="117"/>
      <c r="V233" s="111"/>
      <c r="W233" s="94"/>
      <c r="X233" s="94"/>
      <c r="Y233" s="94"/>
      <c r="Z233" s="94"/>
      <c r="AA233" s="94"/>
      <c r="AB233" s="94"/>
      <c r="AC233" s="94"/>
      <c r="AD233" s="94"/>
      <c r="AE233" s="94"/>
      <c r="AF233" s="94"/>
      <c r="AG233" s="94"/>
      <c r="AH233" s="94"/>
      <c r="AI233" s="94"/>
      <c r="AJ233" s="94"/>
      <c r="AK233" s="94"/>
      <c r="AL233" s="94"/>
      <c r="AM233" s="119"/>
      <c r="AN233" s="120"/>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row>
    <row r="234" spans="1:63" ht="13.5" customHeight="1">
      <c r="A234" s="106"/>
      <c r="B234" s="115"/>
      <c r="C234" s="115"/>
      <c r="D234" s="115"/>
      <c r="E234" s="115"/>
      <c r="F234" s="94"/>
      <c r="G234" s="94"/>
      <c r="H234" s="20"/>
      <c r="I234" s="20"/>
      <c r="J234" s="20"/>
      <c r="K234" s="20"/>
      <c r="L234" s="111"/>
      <c r="M234" s="94"/>
      <c r="N234" s="94"/>
      <c r="O234" s="112"/>
      <c r="P234" s="94"/>
      <c r="Q234" s="94"/>
      <c r="R234" s="94"/>
      <c r="S234" s="94"/>
      <c r="T234" s="94"/>
      <c r="U234" s="117"/>
      <c r="V234" s="111"/>
      <c r="W234" s="94"/>
      <c r="X234" s="94"/>
      <c r="Y234" s="94"/>
      <c r="Z234" s="94"/>
      <c r="AA234" s="94"/>
      <c r="AB234" s="94"/>
      <c r="AC234" s="94"/>
      <c r="AD234" s="94"/>
      <c r="AE234" s="94"/>
      <c r="AF234" s="94"/>
      <c r="AG234" s="94"/>
      <c r="AH234" s="94"/>
      <c r="AI234" s="94"/>
      <c r="AJ234" s="94"/>
      <c r="AK234" s="94"/>
      <c r="AL234" s="94"/>
      <c r="AM234" s="119"/>
      <c r="AN234" s="120"/>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row>
    <row r="235" spans="1:63" ht="13.5" customHeight="1">
      <c r="A235" s="106"/>
      <c r="B235" s="115"/>
      <c r="C235" s="115"/>
      <c r="D235" s="115"/>
      <c r="E235" s="115"/>
      <c r="F235" s="94"/>
      <c r="G235" s="94"/>
      <c r="H235" s="20"/>
      <c r="I235" s="20"/>
      <c r="J235" s="20"/>
      <c r="K235" s="20"/>
      <c r="L235" s="111"/>
      <c r="M235" s="94"/>
      <c r="N235" s="94"/>
      <c r="O235" s="112"/>
      <c r="P235" s="94"/>
      <c r="Q235" s="94"/>
      <c r="R235" s="94"/>
      <c r="S235" s="94"/>
      <c r="T235" s="94"/>
      <c r="U235" s="117"/>
      <c r="V235" s="111"/>
      <c r="W235" s="94"/>
      <c r="X235" s="94"/>
      <c r="Y235" s="94"/>
      <c r="Z235" s="94"/>
      <c r="AA235" s="94"/>
      <c r="AB235" s="94"/>
      <c r="AC235" s="94"/>
      <c r="AD235" s="94"/>
      <c r="AE235" s="94"/>
      <c r="AF235" s="94"/>
      <c r="AG235" s="94"/>
      <c r="AH235" s="94"/>
      <c r="AI235" s="94"/>
      <c r="AJ235" s="94"/>
      <c r="AK235" s="94"/>
      <c r="AL235" s="94"/>
      <c r="AM235" s="119"/>
      <c r="AN235" s="120"/>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row>
    <row r="236" spans="1:63" ht="13.5" customHeight="1">
      <c r="A236" s="106"/>
      <c r="B236" s="115"/>
      <c r="C236" s="115"/>
      <c r="D236" s="115"/>
      <c r="E236" s="115"/>
      <c r="F236" s="94"/>
      <c r="G236" s="94"/>
      <c r="H236" s="20"/>
      <c r="I236" s="20"/>
      <c r="J236" s="20"/>
      <c r="K236" s="20"/>
      <c r="L236" s="111"/>
      <c r="M236" s="94"/>
      <c r="N236" s="94"/>
      <c r="O236" s="112"/>
      <c r="P236" s="94"/>
      <c r="Q236" s="94"/>
      <c r="R236" s="94"/>
      <c r="S236" s="94"/>
      <c r="T236" s="94"/>
      <c r="U236" s="117"/>
      <c r="V236" s="111"/>
      <c r="W236" s="94"/>
      <c r="X236" s="94"/>
      <c r="Y236" s="94"/>
      <c r="Z236" s="94"/>
      <c r="AA236" s="94"/>
      <c r="AB236" s="94"/>
      <c r="AC236" s="94"/>
      <c r="AD236" s="94"/>
      <c r="AE236" s="94"/>
      <c r="AF236" s="94"/>
      <c r="AG236" s="94"/>
      <c r="AH236" s="94"/>
      <c r="AI236" s="94"/>
      <c r="AJ236" s="94"/>
      <c r="AK236" s="94"/>
      <c r="AL236" s="94"/>
      <c r="AM236" s="119"/>
      <c r="AN236" s="120"/>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row>
    <row r="237" spans="1:63" ht="13.5" customHeight="1">
      <c r="A237" s="106"/>
      <c r="B237" s="115"/>
      <c r="C237" s="115"/>
      <c r="D237" s="115"/>
      <c r="E237" s="115"/>
      <c r="F237" s="94"/>
      <c r="G237" s="94"/>
      <c r="H237" s="20"/>
      <c r="I237" s="20"/>
      <c r="J237" s="20"/>
      <c r="K237" s="20"/>
      <c r="L237" s="111"/>
      <c r="M237" s="94"/>
      <c r="N237" s="94"/>
      <c r="O237" s="112"/>
      <c r="P237" s="94"/>
      <c r="Q237" s="94"/>
      <c r="R237" s="94"/>
      <c r="S237" s="94"/>
      <c r="T237" s="94"/>
      <c r="U237" s="117"/>
      <c r="V237" s="111"/>
      <c r="W237" s="94"/>
      <c r="X237" s="94"/>
      <c r="Y237" s="94"/>
      <c r="Z237" s="94"/>
      <c r="AA237" s="94"/>
      <c r="AB237" s="94"/>
      <c r="AC237" s="94"/>
      <c r="AD237" s="94"/>
      <c r="AE237" s="94"/>
      <c r="AF237" s="94"/>
      <c r="AG237" s="94"/>
      <c r="AH237" s="94"/>
      <c r="AI237" s="94"/>
      <c r="AJ237" s="94"/>
      <c r="AK237" s="94"/>
      <c r="AL237" s="94"/>
      <c r="AM237" s="119"/>
      <c r="AN237" s="120"/>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row>
    <row r="238" spans="1:63" ht="13.5" customHeight="1">
      <c r="A238" s="106"/>
      <c r="B238" s="115"/>
      <c r="C238" s="115"/>
      <c r="D238" s="115"/>
      <c r="E238" s="115"/>
      <c r="F238" s="94"/>
      <c r="G238" s="94"/>
      <c r="H238" s="20"/>
      <c r="I238" s="20"/>
      <c r="J238" s="20"/>
      <c r="K238" s="20"/>
      <c r="L238" s="111"/>
      <c r="M238" s="94"/>
      <c r="N238" s="94"/>
      <c r="O238" s="112"/>
      <c r="P238" s="94"/>
      <c r="Q238" s="94"/>
      <c r="R238" s="94"/>
      <c r="S238" s="94"/>
      <c r="T238" s="94"/>
      <c r="U238" s="117"/>
      <c r="V238" s="111"/>
      <c r="W238" s="94"/>
      <c r="X238" s="94"/>
      <c r="Y238" s="94"/>
      <c r="Z238" s="94"/>
      <c r="AA238" s="94"/>
      <c r="AB238" s="94"/>
      <c r="AC238" s="94"/>
      <c r="AD238" s="94"/>
      <c r="AE238" s="94"/>
      <c r="AF238" s="94"/>
      <c r="AG238" s="94"/>
      <c r="AH238" s="94"/>
      <c r="AI238" s="94"/>
      <c r="AJ238" s="94"/>
      <c r="AK238" s="94"/>
      <c r="AL238" s="94"/>
      <c r="AM238" s="119"/>
      <c r="AN238" s="120"/>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row>
    <row r="239" spans="1:63" ht="13.5" customHeight="1">
      <c r="A239" s="106"/>
      <c r="B239" s="115"/>
      <c r="C239" s="115"/>
      <c r="D239" s="115"/>
      <c r="E239" s="115"/>
      <c r="F239" s="94"/>
      <c r="G239" s="94"/>
      <c r="H239" s="20"/>
      <c r="I239" s="20"/>
      <c r="J239" s="20"/>
      <c r="K239" s="20"/>
      <c r="L239" s="111"/>
      <c r="M239" s="94"/>
      <c r="N239" s="94"/>
      <c r="O239" s="112"/>
      <c r="P239" s="94"/>
      <c r="Q239" s="94"/>
      <c r="R239" s="94"/>
      <c r="S239" s="94"/>
      <c r="T239" s="94"/>
      <c r="U239" s="117"/>
      <c r="V239" s="111"/>
      <c r="W239" s="94"/>
      <c r="X239" s="94"/>
      <c r="Y239" s="94"/>
      <c r="Z239" s="94"/>
      <c r="AA239" s="94"/>
      <c r="AB239" s="94"/>
      <c r="AC239" s="94"/>
      <c r="AD239" s="94"/>
      <c r="AE239" s="94"/>
      <c r="AF239" s="94"/>
      <c r="AG239" s="94"/>
      <c r="AH239" s="94"/>
      <c r="AI239" s="94"/>
      <c r="AJ239" s="94"/>
      <c r="AK239" s="94"/>
      <c r="AL239" s="94"/>
      <c r="AM239" s="119"/>
      <c r="AN239" s="120"/>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row>
    <row r="240" spans="1:63" ht="13.5" customHeight="1">
      <c r="A240" s="106"/>
      <c r="B240" s="115"/>
      <c r="C240" s="115"/>
      <c r="D240" s="115"/>
      <c r="E240" s="115"/>
      <c r="F240" s="94"/>
      <c r="G240" s="94"/>
      <c r="H240" s="20"/>
      <c r="I240" s="20"/>
      <c r="J240" s="20"/>
      <c r="K240" s="20"/>
      <c r="L240" s="111"/>
      <c r="M240" s="94"/>
      <c r="N240" s="94"/>
      <c r="O240" s="112"/>
      <c r="P240" s="94"/>
      <c r="Q240" s="94"/>
      <c r="R240" s="94"/>
      <c r="S240" s="94"/>
      <c r="T240" s="94"/>
      <c r="U240" s="117"/>
      <c r="V240" s="111"/>
      <c r="W240" s="94"/>
      <c r="X240" s="94"/>
      <c r="Y240" s="94"/>
      <c r="Z240" s="94"/>
      <c r="AA240" s="94"/>
      <c r="AB240" s="94"/>
      <c r="AC240" s="94"/>
      <c r="AD240" s="94"/>
      <c r="AE240" s="94"/>
      <c r="AF240" s="94"/>
      <c r="AG240" s="94"/>
      <c r="AH240" s="94"/>
      <c r="AI240" s="94"/>
      <c r="AJ240" s="94"/>
      <c r="AK240" s="94"/>
      <c r="AL240" s="94"/>
      <c r="AM240" s="119"/>
      <c r="AN240" s="120"/>
      <c r="AO240" s="94"/>
      <c r="AP240" s="94"/>
      <c r="AQ240" s="94"/>
      <c r="AR240" s="94"/>
      <c r="AS240" s="94"/>
      <c r="AT240" s="94"/>
      <c r="AU240" s="94"/>
      <c r="AV240" s="94"/>
      <c r="AW240" s="94"/>
      <c r="AX240" s="94"/>
      <c r="AY240" s="94"/>
      <c r="AZ240" s="94"/>
      <c r="BA240" s="94"/>
      <c r="BB240" s="94"/>
      <c r="BC240" s="94"/>
      <c r="BD240" s="94"/>
      <c r="BE240" s="94"/>
      <c r="BF240" s="94"/>
      <c r="BG240" s="94"/>
      <c r="BH240" s="94"/>
      <c r="BI240" s="94"/>
      <c r="BJ240" s="94"/>
      <c r="BK240" s="94"/>
    </row>
    <row r="241" spans="1:63" ht="13.5" customHeight="1">
      <c r="A241" s="106"/>
      <c r="B241" s="115"/>
      <c r="C241" s="115"/>
      <c r="D241" s="115"/>
      <c r="E241" s="115"/>
      <c r="F241" s="94"/>
      <c r="G241" s="94"/>
      <c r="H241" s="20"/>
      <c r="I241" s="20"/>
      <c r="J241" s="20"/>
      <c r="K241" s="20"/>
      <c r="L241" s="111"/>
      <c r="M241" s="94"/>
      <c r="N241" s="94"/>
      <c r="O241" s="112"/>
      <c r="P241" s="94"/>
      <c r="Q241" s="94"/>
      <c r="R241" s="94"/>
      <c r="S241" s="94"/>
      <c r="T241" s="94"/>
      <c r="U241" s="117"/>
      <c r="V241" s="111"/>
      <c r="W241" s="94"/>
      <c r="X241" s="94"/>
      <c r="Y241" s="94"/>
      <c r="Z241" s="94"/>
      <c r="AA241" s="94"/>
      <c r="AB241" s="94"/>
      <c r="AC241" s="94"/>
      <c r="AD241" s="94"/>
      <c r="AE241" s="94"/>
      <c r="AF241" s="94"/>
      <c r="AG241" s="94"/>
      <c r="AH241" s="94"/>
      <c r="AI241" s="94"/>
      <c r="AJ241" s="94"/>
      <c r="AK241" s="94"/>
      <c r="AL241" s="94"/>
      <c r="AM241" s="119"/>
      <c r="AN241" s="120"/>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row>
    <row r="242" spans="1:63" ht="13.5" customHeight="1">
      <c r="A242" s="106"/>
      <c r="B242" s="115"/>
      <c r="C242" s="115"/>
      <c r="D242" s="115"/>
      <c r="E242" s="115"/>
      <c r="F242" s="94"/>
      <c r="G242" s="94"/>
      <c r="H242" s="20"/>
      <c r="I242" s="20"/>
      <c r="J242" s="20"/>
      <c r="K242" s="20"/>
      <c r="L242" s="111"/>
      <c r="M242" s="94"/>
      <c r="N242" s="94"/>
      <c r="O242" s="112"/>
      <c r="P242" s="94"/>
      <c r="Q242" s="94"/>
      <c r="R242" s="94"/>
      <c r="S242" s="94"/>
      <c r="T242" s="94"/>
      <c r="U242" s="117"/>
      <c r="V242" s="111"/>
      <c r="W242" s="94"/>
      <c r="X242" s="94"/>
      <c r="Y242" s="94"/>
      <c r="Z242" s="94"/>
      <c r="AA242" s="94"/>
      <c r="AB242" s="94"/>
      <c r="AC242" s="94"/>
      <c r="AD242" s="94"/>
      <c r="AE242" s="94"/>
      <c r="AF242" s="94"/>
      <c r="AG242" s="94"/>
      <c r="AH242" s="94"/>
      <c r="AI242" s="94"/>
      <c r="AJ242" s="94"/>
      <c r="AK242" s="94"/>
      <c r="AL242" s="94"/>
      <c r="AM242" s="119"/>
      <c r="AN242" s="120"/>
      <c r="AO242" s="94"/>
      <c r="AP242" s="94"/>
      <c r="AQ242" s="94"/>
      <c r="AR242" s="94"/>
      <c r="AS242" s="94"/>
      <c r="AT242" s="94"/>
      <c r="AU242" s="94"/>
      <c r="AV242" s="94"/>
      <c r="AW242" s="94"/>
      <c r="AX242" s="94"/>
      <c r="AY242" s="94"/>
      <c r="AZ242" s="94"/>
      <c r="BA242" s="94"/>
      <c r="BB242" s="94"/>
      <c r="BC242" s="94"/>
      <c r="BD242" s="94"/>
      <c r="BE242" s="94"/>
      <c r="BF242" s="94"/>
      <c r="BG242" s="94"/>
      <c r="BH242" s="94"/>
      <c r="BI242" s="94"/>
      <c r="BJ242" s="94"/>
      <c r="BK242" s="94"/>
    </row>
    <row r="243" spans="1:63" ht="13.5" customHeight="1">
      <c r="A243" s="106"/>
      <c r="B243" s="115"/>
      <c r="C243" s="115"/>
      <c r="D243" s="115"/>
      <c r="E243" s="115"/>
      <c r="F243" s="94"/>
      <c r="G243" s="94"/>
      <c r="H243" s="20"/>
      <c r="I243" s="20"/>
      <c r="J243" s="20"/>
      <c r="K243" s="20"/>
      <c r="L243" s="111"/>
      <c r="M243" s="94"/>
      <c r="N243" s="94"/>
      <c r="O243" s="112"/>
      <c r="P243" s="94"/>
      <c r="Q243" s="94"/>
      <c r="R243" s="94"/>
      <c r="S243" s="94"/>
      <c r="T243" s="94"/>
      <c r="U243" s="117"/>
      <c r="V243" s="111"/>
      <c r="W243" s="94"/>
      <c r="X243" s="94"/>
      <c r="Y243" s="94"/>
      <c r="Z243" s="94"/>
      <c r="AA243" s="94"/>
      <c r="AB243" s="94"/>
      <c r="AC243" s="94"/>
      <c r="AD243" s="94"/>
      <c r="AE243" s="94"/>
      <c r="AF243" s="94"/>
      <c r="AG243" s="94"/>
      <c r="AH243" s="94"/>
      <c r="AI243" s="94"/>
      <c r="AJ243" s="94"/>
      <c r="AK243" s="94"/>
      <c r="AL243" s="94"/>
      <c r="AM243" s="119"/>
      <c r="AN243" s="120"/>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row>
    <row r="244" spans="1:63" ht="13.5" customHeight="1">
      <c r="A244" s="106"/>
      <c r="B244" s="115"/>
      <c r="C244" s="115"/>
      <c r="D244" s="115"/>
      <c r="E244" s="115"/>
      <c r="F244" s="94"/>
      <c r="G244" s="94"/>
      <c r="H244" s="20"/>
      <c r="I244" s="20"/>
      <c r="J244" s="20"/>
      <c r="K244" s="20"/>
      <c r="L244" s="111"/>
      <c r="M244" s="94"/>
      <c r="N244" s="94"/>
      <c r="O244" s="112"/>
      <c r="P244" s="94"/>
      <c r="Q244" s="94"/>
      <c r="R244" s="94"/>
      <c r="S244" s="94"/>
      <c r="T244" s="94"/>
      <c r="U244" s="117"/>
      <c r="V244" s="111"/>
      <c r="W244" s="94"/>
      <c r="X244" s="94"/>
      <c r="Y244" s="94"/>
      <c r="Z244" s="94"/>
      <c r="AA244" s="94"/>
      <c r="AB244" s="94"/>
      <c r="AC244" s="94"/>
      <c r="AD244" s="94"/>
      <c r="AE244" s="94"/>
      <c r="AF244" s="94"/>
      <c r="AG244" s="94"/>
      <c r="AH244" s="94"/>
      <c r="AI244" s="94"/>
      <c r="AJ244" s="94"/>
      <c r="AK244" s="94"/>
      <c r="AL244" s="94"/>
      <c r="AM244" s="119"/>
      <c r="AN244" s="120"/>
      <c r="AO244" s="94"/>
      <c r="AP244" s="94"/>
      <c r="AQ244" s="94"/>
      <c r="AR244" s="94"/>
      <c r="AS244" s="94"/>
      <c r="AT244" s="94"/>
      <c r="AU244" s="94"/>
      <c r="AV244" s="94"/>
      <c r="AW244" s="94"/>
      <c r="AX244" s="94"/>
      <c r="AY244" s="94"/>
      <c r="AZ244" s="94"/>
      <c r="BA244" s="94"/>
      <c r="BB244" s="94"/>
      <c r="BC244" s="94"/>
      <c r="BD244" s="94"/>
      <c r="BE244" s="94"/>
      <c r="BF244" s="94"/>
      <c r="BG244" s="94"/>
      <c r="BH244" s="94"/>
      <c r="BI244" s="94"/>
      <c r="BJ244" s="94"/>
      <c r="BK244" s="94"/>
    </row>
    <row r="245" spans="1:63" ht="13.5" customHeight="1">
      <c r="A245" s="106"/>
      <c r="B245" s="115"/>
      <c r="C245" s="115"/>
      <c r="D245" s="115"/>
      <c r="E245" s="115"/>
      <c r="F245" s="94"/>
      <c r="G245" s="94"/>
      <c r="H245" s="20"/>
      <c r="I245" s="20"/>
      <c r="J245" s="20"/>
      <c r="K245" s="20"/>
      <c r="L245" s="111"/>
      <c r="M245" s="94"/>
      <c r="N245" s="94"/>
      <c r="O245" s="112"/>
      <c r="P245" s="94"/>
      <c r="Q245" s="94"/>
      <c r="R245" s="94"/>
      <c r="S245" s="94"/>
      <c r="T245" s="94"/>
      <c r="U245" s="117"/>
      <c r="V245" s="111"/>
      <c r="W245" s="94"/>
      <c r="X245" s="94"/>
      <c r="Y245" s="94"/>
      <c r="Z245" s="94"/>
      <c r="AA245" s="94"/>
      <c r="AB245" s="94"/>
      <c r="AC245" s="94"/>
      <c r="AD245" s="94"/>
      <c r="AE245" s="94"/>
      <c r="AF245" s="94"/>
      <c r="AG245" s="94"/>
      <c r="AH245" s="94"/>
      <c r="AI245" s="94"/>
      <c r="AJ245" s="94"/>
      <c r="AK245" s="94"/>
      <c r="AL245" s="94"/>
      <c r="AM245" s="119"/>
      <c r="AN245" s="120"/>
      <c r="AO245" s="94"/>
      <c r="AP245" s="94"/>
      <c r="AQ245" s="94"/>
      <c r="AR245" s="94"/>
      <c r="AS245" s="94"/>
      <c r="AT245" s="94"/>
      <c r="AU245" s="94"/>
      <c r="AV245" s="94"/>
      <c r="AW245" s="94"/>
      <c r="AX245" s="94"/>
      <c r="AY245" s="94"/>
      <c r="AZ245" s="94"/>
      <c r="BA245" s="94"/>
      <c r="BB245" s="94"/>
      <c r="BC245" s="94"/>
      <c r="BD245" s="94"/>
      <c r="BE245" s="94"/>
      <c r="BF245" s="94"/>
      <c r="BG245" s="94"/>
      <c r="BH245" s="94"/>
      <c r="BI245" s="94"/>
      <c r="BJ245" s="94"/>
      <c r="BK245" s="94"/>
    </row>
    <row r="246" spans="1:63" ht="13.5" customHeight="1">
      <c r="A246" s="106"/>
      <c r="B246" s="115"/>
      <c r="C246" s="115"/>
      <c r="D246" s="115"/>
      <c r="E246" s="115"/>
      <c r="F246" s="94"/>
      <c r="G246" s="94"/>
      <c r="H246" s="20"/>
      <c r="I246" s="20"/>
      <c r="J246" s="20"/>
      <c r="K246" s="20"/>
      <c r="L246" s="111"/>
      <c r="M246" s="94"/>
      <c r="N246" s="94"/>
      <c r="O246" s="112"/>
      <c r="P246" s="94"/>
      <c r="Q246" s="94"/>
      <c r="R246" s="94"/>
      <c r="S246" s="94"/>
      <c r="T246" s="94"/>
      <c r="U246" s="117"/>
      <c r="V246" s="111"/>
      <c r="W246" s="94"/>
      <c r="X246" s="94"/>
      <c r="Y246" s="94"/>
      <c r="Z246" s="94"/>
      <c r="AA246" s="94"/>
      <c r="AB246" s="94"/>
      <c r="AC246" s="94"/>
      <c r="AD246" s="94"/>
      <c r="AE246" s="94"/>
      <c r="AF246" s="94"/>
      <c r="AG246" s="94"/>
      <c r="AH246" s="94"/>
      <c r="AI246" s="94"/>
      <c r="AJ246" s="94"/>
      <c r="AK246" s="94"/>
      <c r="AL246" s="94"/>
      <c r="AM246" s="119"/>
      <c r="AN246" s="120"/>
      <c r="AO246" s="94"/>
      <c r="AP246" s="94"/>
      <c r="AQ246" s="94"/>
      <c r="AR246" s="94"/>
      <c r="AS246" s="94"/>
      <c r="AT246" s="94"/>
      <c r="AU246" s="94"/>
      <c r="AV246" s="94"/>
      <c r="AW246" s="94"/>
      <c r="AX246" s="94"/>
      <c r="AY246" s="94"/>
      <c r="AZ246" s="94"/>
      <c r="BA246" s="94"/>
      <c r="BB246" s="94"/>
      <c r="BC246" s="94"/>
      <c r="BD246" s="94"/>
      <c r="BE246" s="94"/>
      <c r="BF246" s="94"/>
      <c r="BG246" s="94"/>
      <c r="BH246" s="94"/>
      <c r="BI246" s="94"/>
      <c r="BJ246" s="94"/>
      <c r="BK246" s="94"/>
    </row>
    <row r="247" spans="1:63" ht="13.5" customHeight="1">
      <c r="A247" s="106"/>
      <c r="B247" s="115"/>
      <c r="C247" s="115"/>
      <c r="D247" s="115"/>
      <c r="E247" s="115"/>
      <c r="F247" s="94"/>
      <c r="G247" s="94"/>
      <c r="H247" s="20"/>
      <c r="I247" s="20"/>
      <c r="J247" s="20"/>
      <c r="K247" s="20"/>
      <c r="L247" s="111"/>
      <c r="M247" s="94"/>
      <c r="N247" s="94"/>
      <c r="O247" s="112"/>
      <c r="P247" s="94"/>
      <c r="Q247" s="94"/>
      <c r="R247" s="94"/>
      <c r="S247" s="94"/>
      <c r="T247" s="94"/>
      <c r="U247" s="117"/>
      <c r="V247" s="111"/>
      <c r="W247" s="94"/>
      <c r="X247" s="94"/>
      <c r="Y247" s="94"/>
      <c r="Z247" s="94"/>
      <c r="AA247" s="94"/>
      <c r="AB247" s="94"/>
      <c r="AC247" s="94"/>
      <c r="AD247" s="94"/>
      <c r="AE247" s="94"/>
      <c r="AF247" s="94"/>
      <c r="AG247" s="94"/>
      <c r="AH247" s="94"/>
      <c r="AI247" s="94"/>
      <c r="AJ247" s="94"/>
      <c r="AK247" s="94"/>
      <c r="AL247" s="94"/>
      <c r="AM247" s="119"/>
      <c r="AN247" s="120"/>
      <c r="AO247" s="94"/>
      <c r="AP247" s="94"/>
      <c r="AQ247" s="94"/>
      <c r="AR247" s="94"/>
      <c r="AS247" s="94"/>
      <c r="AT247" s="94"/>
      <c r="AU247" s="94"/>
      <c r="AV247" s="94"/>
      <c r="AW247" s="94"/>
      <c r="AX247" s="94"/>
      <c r="AY247" s="94"/>
      <c r="AZ247" s="94"/>
      <c r="BA247" s="94"/>
      <c r="BB247" s="94"/>
      <c r="BC247" s="94"/>
      <c r="BD247" s="94"/>
      <c r="BE247" s="94"/>
      <c r="BF247" s="94"/>
      <c r="BG247" s="94"/>
      <c r="BH247" s="94"/>
      <c r="BI247" s="94"/>
      <c r="BJ247" s="94"/>
      <c r="BK247" s="94"/>
    </row>
    <row r="248" spans="1:63" ht="13.5" customHeight="1">
      <c r="A248" s="106"/>
      <c r="B248" s="115"/>
      <c r="C248" s="115"/>
      <c r="D248" s="115"/>
      <c r="E248" s="115"/>
      <c r="F248" s="94"/>
      <c r="G248" s="94"/>
      <c r="H248" s="20"/>
      <c r="I248" s="20"/>
      <c r="J248" s="20"/>
      <c r="K248" s="20"/>
      <c r="L248" s="111"/>
      <c r="M248" s="94"/>
      <c r="N248" s="94"/>
      <c r="O248" s="112"/>
      <c r="P248" s="94"/>
      <c r="Q248" s="94"/>
      <c r="R248" s="94"/>
      <c r="S248" s="94"/>
      <c r="T248" s="94"/>
      <c r="U248" s="117"/>
      <c r="V248" s="111"/>
      <c r="W248" s="94"/>
      <c r="X248" s="94"/>
      <c r="Y248" s="94"/>
      <c r="Z248" s="94"/>
      <c r="AA248" s="94"/>
      <c r="AB248" s="94"/>
      <c r="AC248" s="94"/>
      <c r="AD248" s="94"/>
      <c r="AE248" s="94"/>
      <c r="AF248" s="94"/>
      <c r="AG248" s="94"/>
      <c r="AH248" s="94"/>
      <c r="AI248" s="94"/>
      <c r="AJ248" s="94"/>
      <c r="AK248" s="94"/>
      <c r="AL248" s="94"/>
      <c r="AM248" s="119"/>
      <c r="AN248" s="120"/>
      <c r="AO248" s="94"/>
      <c r="AP248" s="94"/>
      <c r="AQ248" s="94"/>
      <c r="AR248" s="94"/>
      <c r="AS248" s="94"/>
      <c r="AT248" s="94"/>
      <c r="AU248" s="94"/>
      <c r="AV248" s="94"/>
      <c r="AW248" s="94"/>
      <c r="AX248" s="94"/>
      <c r="AY248" s="94"/>
      <c r="AZ248" s="94"/>
      <c r="BA248" s="94"/>
      <c r="BB248" s="94"/>
      <c r="BC248" s="94"/>
      <c r="BD248" s="94"/>
      <c r="BE248" s="94"/>
      <c r="BF248" s="94"/>
      <c r="BG248" s="94"/>
      <c r="BH248" s="94"/>
      <c r="BI248" s="94"/>
      <c r="BJ248" s="94"/>
      <c r="BK248" s="94"/>
    </row>
    <row r="249" spans="1:63" ht="13.5" customHeight="1">
      <c r="A249" s="106"/>
      <c r="B249" s="115"/>
      <c r="C249" s="115"/>
      <c r="D249" s="115"/>
      <c r="E249" s="115"/>
      <c r="F249" s="94"/>
      <c r="G249" s="94"/>
      <c r="H249" s="20"/>
      <c r="I249" s="20"/>
      <c r="J249" s="20"/>
      <c r="K249" s="20"/>
      <c r="L249" s="111"/>
      <c r="M249" s="94"/>
      <c r="N249" s="94"/>
      <c r="O249" s="112"/>
      <c r="P249" s="94"/>
      <c r="Q249" s="94"/>
      <c r="R249" s="94"/>
      <c r="S249" s="94"/>
      <c r="T249" s="94"/>
      <c r="U249" s="117"/>
      <c r="V249" s="111"/>
      <c r="W249" s="94"/>
      <c r="X249" s="94"/>
      <c r="Y249" s="94"/>
      <c r="Z249" s="94"/>
      <c r="AA249" s="94"/>
      <c r="AB249" s="94"/>
      <c r="AC249" s="94"/>
      <c r="AD249" s="94"/>
      <c r="AE249" s="94"/>
      <c r="AF249" s="94"/>
      <c r="AG249" s="94"/>
      <c r="AH249" s="94"/>
      <c r="AI249" s="94"/>
      <c r="AJ249" s="94"/>
      <c r="AK249" s="94"/>
      <c r="AL249" s="94"/>
      <c r="AM249" s="119"/>
      <c r="AN249" s="120"/>
      <c r="AO249" s="94"/>
      <c r="AP249" s="94"/>
      <c r="AQ249" s="94"/>
      <c r="AR249" s="94"/>
      <c r="AS249" s="94"/>
      <c r="AT249" s="94"/>
      <c r="AU249" s="94"/>
      <c r="AV249" s="94"/>
      <c r="AW249" s="94"/>
      <c r="AX249" s="94"/>
      <c r="AY249" s="94"/>
      <c r="AZ249" s="94"/>
      <c r="BA249" s="94"/>
      <c r="BB249" s="94"/>
      <c r="BC249" s="94"/>
      <c r="BD249" s="94"/>
      <c r="BE249" s="94"/>
      <c r="BF249" s="94"/>
      <c r="BG249" s="94"/>
      <c r="BH249" s="94"/>
      <c r="BI249" s="94"/>
      <c r="BJ249" s="94"/>
      <c r="BK249" s="94"/>
    </row>
    <row r="250" spans="1:63" ht="13.5" customHeight="1">
      <c r="A250" s="106"/>
      <c r="B250" s="115"/>
      <c r="C250" s="115"/>
      <c r="D250" s="115"/>
      <c r="E250" s="115"/>
      <c r="F250" s="94"/>
      <c r="G250" s="94"/>
      <c r="H250" s="20"/>
      <c r="I250" s="20"/>
      <c r="J250" s="20"/>
      <c r="K250" s="20"/>
      <c r="L250" s="111"/>
      <c r="M250" s="94"/>
      <c r="N250" s="94"/>
      <c r="O250" s="112"/>
      <c r="P250" s="94"/>
      <c r="Q250" s="94"/>
      <c r="R250" s="94"/>
      <c r="S250" s="94"/>
      <c r="T250" s="94"/>
      <c r="U250" s="117"/>
      <c r="V250" s="111"/>
      <c r="W250" s="94"/>
      <c r="X250" s="94"/>
      <c r="Y250" s="94"/>
      <c r="Z250" s="94"/>
      <c r="AA250" s="94"/>
      <c r="AB250" s="94"/>
      <c r="AC250" s="94"/>
      <c r="AD250" s="94"/>
      <c r="AE250" s="94"/>
      <c r="AF250" s="94"/>
      <c r="AG250" s="94"/>
      <c r="AH250" s="94"/>
      <c r="AI250" s="94"/>
      <c r="AJ250" s="94"/>
      <c r="AK250" s="94"/>
      <c r="AL250" s="94"/>
      <c r="AM250" s="119"/>
      <c r="AN250" s="120"/>
      <c r="AO250" s="94"/>
      <c r="AP250" s="94"/>
      <c r="AQ250" s="94"/>
      <c r="AR250" s="94"/>
      <c r="AS250" s="94"/>
      <c r="AT250" s="94"/>
      <c r="AU250" s="94"/>
      <c r="AV250" s="94"/>
      <c r="AW250" s="94"/>
      <c r="AX250" s="94"/>
      <c r="AY250" s="94"/>
      <c r="AZ250" s="94"/>
      <c r="BA250" s="94"/>
      <c r="BB250" s="94"/>
      <c r="BC250" s="94"/>
      <c r="BD250" s="94"/>
      <c r="BE250" s="94"/>
      <c r="BF250" s="94"/>
      <c r="BG250" s="94"/>
      <c r="BH250" s="94"/>
      <c r="BI250" s="94"/>
      <c r="BJ250" s="94"/>
      <c r="BK250" s="94"/>
    </row>
    <row r="251" spans="1:63" ht="13.5" customHeight="1">
      <c r="A251" s="106"/>
      <c r="B251" s="115"/>
      <c r="C251" s="115"/>
      <c r="D251" s="115"/>
      <c r="E251" s="115"/>
      <c r="F251" s="94"/>
      <c r="G251" s="94"/>
      <c r="H251" s="20"/>
      <c r="I251" s="20"/>
      <c r="J251" s="20"/>
      <c r="K251" s="20"/>
      <c r="L251" s="111"/>
      <c r="M251" s="94"/>
      <c r="N251" s="94"/>
      <c r="O251" s="112"/>
      <c r="P251" s="94"/>
      <c r="Q251" s="94"/>
      <c r="R251" s="94"/>
      <c r="S251" s="94"/>
      <c r="T251" s="94"/>
      <c r="U251" s="117"/>
      <c r="V251" s="111"/>
      <c r="W251" s="94"/>
      <c r="X251" s="94"/>
      <c r="Y251" s="94"/>
      <c r="Z251" s="94"/>
      <c r="AA251" s="94"/>
      <c r="AB251" s="94"/>
      <c r="AC251" s="94"/>
      <c r="AD251" s="94"/>
      <c r="AE251" s="94"/>
      <c r="AF251" s="94"/>
      <c r="AG251" s="94"/>
      <c r="AH251" s="94"/>
      <c r="AI251" s="94"/>
      <c r="AJ251" s="94"/>
      <c r="AK251" s="94"/>
      <c r="AL251" s="94"/>
      <c r="AM251" s="119"/>
      <c r="AN251" s="120"/>
      <c r="AO251" s="94"/>
      <c r="AP251" s="94"/>
      <c r="AQ251" s="94"/>
      <c r="AR251" s="94"/>
      <c r="AS251" s="94"/>
      <c r="AT251" s="94"/>
      <c r="AU251" s="94"/>
      <c r="AV251" s="94"/>
      <c r="AW251" s="94"/>
      <c r="AX251" s="94"/>
      <c r="AY251" s="94"/>
      <c r="AZ251" s="94"/>
      <c r="BA251" s="94"/>
      <c r="BB251" s="94"/>
      <c r="BC251" s="94"/>
      <c r="BD251" s="94"/>
      <c r="BE251" s="94"/>
      <c r="BF251" s="94"/>
      <c r="BG251" s="94"/>
      <c r="BH251" s="94"/>
      <c r="BI251" s="94"/>
      <c r="BJ251" s="94"/>
      <c r="BK251" s="94"/>
    </row>
    <row r="252" spans="1:63" ht="13.5" customHeight="1">
      <c r="A252" s="106"/>
      <c r="B252" s="115"/>
      <c r="C252" s="115"/>
      <c r="D252" s="115"/>
      <c r="E252" s="115"/>
      <c r="F252" s="94"/>
      <c r="G252" s="94"/>
      <c r="H252" s="20"/>
      <c r="I252" s="20"/>
      <c r="J252" s="20"/>
      <c r="K252" s="20"/>
      <c r="L252" s="111"/>
      <c r="M252" s="94"/>
      <c r="N252" s="94"/>
      <c r="O252" s="112"/>
      <c r="P252" s="94"/>
      <c r="Q252" s="94"/>
      <c r="R252" s="94"/>
      <c r="S252" s="94"/>
      <c r="T252" s="94"/>
      <c r="U252" s="117"/>
      <c r="V252" s="111"/>
      <c r="W252" s="94"/>
      <c r="X252" s="94"/>
      <c r="Y252" s="94"/>
      <c r="Z252" s="94"/>
      <c r="AA252" s="94"/>
      <c r="AB252" s="94"/>
      <c r="AC252" s="94"/>
      <c r="AD252" s="94"/>
      <c r="AE252" s="94"/>
      <c r="AF252" s="94"/>
      <c r="AG252" s="94"/>
      <c r="AH252" s="94"/>
      <c r="AI252" s="94"/>
      <c r="AJ252" s="94"/>
      <c r="AK252" s="94"/>
      <c r="AL252" s="94"/>
      <c r="AM252" s="119"/>
      <c r="AN252" s="120"/>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row>
    <row r="253" spans="1:63" ht="13.5" customHeight="1">
      <c r="A253" s="106"/>
      <c r="B253" s="115"/>
      <c r="C253" s="115"/>
      <c r="D253" s="115"/>
      <c r="E253" s="115"/>
      <c r="F253" s="94"/>
      <c r="G253" s="94"/>
      <c r="H253" s="20"/>
      <c r="I253" s="20"/>
      <c r="J253" s="20"/>
      <c r="K253" s="20"/>
      <c r="L253" s="111"/>
      <c r="M253" s="94"/>
      <c r="N253" s="94"/>
      <c r="O253" s="112"/>
      <c r="P253" s="94"/>
      <c r="Q253" s="94"/>
      <c r="R253" s="94"/>
      <c r="S253" s="94"/>
      <c r="T253" s="94"/>
      <c r="U253" s="117"/>
      <c r="V253" s="111"/>
      <c r="W253" s="94"/>
      <c r="X253" s="94"/>
      <c r="Y253" s="94"/>
      <c r="Z253" s="94"/>
      <c r="AA253" s="94"/>
      <c r="AB253" s="94"/>
      <c r="AC253" s="94"/>
      <c r="AD253" s="94"/>
      <c r="AE253" s="94"/>
      <c r="AF253" s="94"/>
      <c r="AG253" s="94"/>
      <c r="AH253" s="94"/>
      <c r="AI253" s="94"/>
      <c r="AJ253" s="94"/>
      <c r="AK253" s="94"/>
      <c r="AL253" s="94"/>
      <c r="AM253" s="119"/>
      <c r="AN253" s="120"/>
      <c r="AO253" s="94"/>
      <c r="AP253" s="94"/>
      <c r="AQ253" s="94"/>
      <c r="AR253" s="94"/>
      <c r="AS253" s="94"/>
      <c r="AT253" s="94"/>
      <c r="AU253" s="94"/>
      <c r="AV253" s="94"/>
      <c r="AW253" s="94"/>
      <c r="AX253" s="94"/>
      <c r="AY253" s="94"/>
      <c r="AZ253" s="94"/>
      <c r="BA253" s="94"/>
      <c r="BB253" s="94"/>
      <c r="BC253" s="94"/>
      <c r="BD253" s="94"/>
      <c r="BE253" s="94"/>
      <c r="BF253" s="94"/>
      <c r="BG253" s="94"/>
      <c r="BH253" s="94"/>
      <c r="BI253" s="94"/>
      <c r="BJ253" s="94"/>
      <c r="BK253" s="94"/>
    </row>
    <row r="254" spans="1:63" ht="13.5" customHeight="1">
      <c r="A254" s="106"/>
      <c r="B254" s="115"/>
      <c r="C254" s="115"/>
      <c r="D254" s="115"/>
      <c r="E254" s="115"/>
      <c r="F254" s="94"/>
      <c r="G254" s="94"/>
      <c r="H254" s="20"/>
      <c r="I254" s="20"/>
      <c r="J254" s="20"/>
      <c r="K254" s="20"/>
      <c r="L254" s="111"/>
      <c r="M254" s="94"/>
      <c r="N254" s="94"/>
      <c r="O254" s="112"/>
      <c r="P254" s="94"/>
      <c r="Q254" s="94"/>
      <c r="R254" s="94"/>
      <c r="S254" s="94"/>
      <c r="T254" s="94"/>
      <c r="U254" s="117"/>
      <c r="V254" s="111"/>
      <c r="W254" s="94"/>
      <c r="X254" s="94"/>
      <c r="Y254" s="94"/>
      <c r="Z254" s="94"/>
      <c r="AA254" s="94"/>
      <c r="AB254" s="94"/>
      <c r="AC254" s="94"/>
      <c r="AD254" s="94"/>
      <c r="AE254" s="94"/>
      <c r="AF254" s="94"/>
      <c r="AG254" s="94"/>
      <c r="AH254" s="94"/>
      <c r="AI254" s="94"/>
      <c r="AJ254" s="94"/>
      <c r="AK254" s="94"/>
      <c r="AL254" s="94"/>
      <c r="AM254" s="119"/>
      <c r="AN254" s="120"/>
      <c r="AO254" s="94"/>
      <c r="AP254" s="94"/>
      <c r="AQ254" s="94"/>
      <c r="AR254" s="94"/>
      <c r="AS254" s="94"/>
      <c r="AT254" s="94"/>
      <c r="AU254" s="94"/>
      <c r="AV254" s="94"/>
      <c r="AW254" s="94"/>
      <c r="AX254" s="94"/>
      <c r="AY254" s="94"/>
      <c r="AZ254" s="94"/>
      <c r="BA254" s="94"/>
      <c r="BB254" s="94"/>
      <c r="BC254" s="94"/>
      <c r="BD254" s="94"/>
      <c r="BE254" s="94"/>
      <c r="BF254" s="94"/>
      <c r="BG254" s="94"/>
      <c r="BH254" s="94"/>
      <c r="BI254" s="94"/>
      <c r="BJ254" s="94"/>
      <c r="BK254" s="94"/>
    </row>
    <row r="255" spans="1:63" ht="13.5" customHeight="1">
      <c r="A255" s="106"/>
      <c r="B255" s="115"/>
      <c r="C255" s="115"/>
      <c r="D255" s="115"/>
      <c r="E255" s="115"/>
      <c r="F255" s="94"/>
      <c r="G255" s="94"/>
      <c r="H255" s="20"/>
      <c r="I255" s="20"/>
      <c r="J255" s="20"/>
      <c r="K255" s="20"/>
      <c r="L255" s="111"/>
      <c r="M255" s="94"/>
      <c r="N255" s="94"/>
      <c r="O255" s="112"/>
      <c r="P255" s="94"/>
      <c r="Q255" s="94"/>
      <c r="R255" s="94"/>
      <c r="S255" s="94"/>
      <c r="T255" s="94"/>
      <c r="U255" s="117"/>
      <c r="V255" s="111"/>
      <c r="W255" s="94"/>
      <c r="X255" s="94"/>
      <c r="Y255" s="94"/>
      <c r="Z255" s="94"/>
      <c r="AA255" s="94"/>
      <c r="AB255" s="94"/>
      <c r="AC255" s="94"/>
      <c r="AD255" s="94"/>
      <c r="AE255" s="94"/>
      <c r="AF255" s="94"/>
      <c r="AG255" s="94"/>
      <c r="AH255" s="94"/>
      <c r="AI255" s="94"/>
      <c r="AJ255" s="94"/>
      <c r="AK255" s="94"/>
      <c r="AL255" s="94"/>
      <c r="AM255" s="119"/>
      <c r="AN255" s="120"/>
      <c r="AO255" s="94"/>
      <c r="AP255" s="94"/>
      <c r="AQ255" s="94"/>
      <c r="AR255" s="94"/>
      <c r="AS255" s="94"/>
      <c r="AT255" s="94"/>
      <c r="AU255" s="94"/>
      <c r="AV255" s="94"/>
      <c r="AW255" s="94"/>
      <c r="AX255" s="94"/>
      <c r="AY255" s="94"/>
      <c r="AZ255" s="94"/>
      <c r="BA255" s="94"/>
      <c r="BB255" s="94"/>
      <c r="BC255" s="94"/>
      <c r="BD255" s="94"/>
      <c r="BE255" s="94"/>
      <c r="BF255" s="94"/>
      <c r="BG255" s="94"/>
      <c r="BH255" s="94"/>
      <c r="BI255" s="94"/>
      <c r="BJ255" s="94"/>
      <c r="BK255" s="94"/>
    </row>
    <row r="256" spans="1:63" ht="13.5" customHeight="1">
      <c r="A256" s="106"/>
      <c r="B256" s="115"/>
      <c r="C256" s="115"/>
      <c r="D256" s="115"/>
      <c r="E256" s="115"/>
      <c r="F256" s="94"/>
      <c r="G256" s="94"/>
      <c r="H256" s="20"/>
      <c r="I256" s="20"/>
      <c r="J256" s="20"/>
      <c r="K256" s="20"/>
      <c r="L256" s="111"/>
      <c r="M256" s="94"/>
      <c r="N256" s="94"/>
      <c r="O256" s="112"/>
      <c r="P256" s="94"/>
      <c r="Q256" s="94"/>
      <c r="R256" s="94"/>
      <c r="S256" s="94"/>
      <c r="T256" s="94"/>
      <c r="U256" s="117"/>
      <c r="V256" s="111"/>
      <c r="W256" s="94"/>
      <c r="X256" s="94"/>
      <c r="Y256" s="94"/>
      <c r="Z256" s="94"/>
      <c r="AA256" s="94"/>
      <c r="AB256" s="94"/>
      <c r="AC256" s="94"/>
      <c r="AD256" s="94"/>
      <c r="AE256" s="94"/>
      <c r="AF256" s="94"/>
      <c r="AG256" s="94"/>
      <c r="AH256" s="94"/>
      <c r="AI256" s="94"/>
      <c r="AJ256" s="94"/>
      <c r="AK256" s="94"/>
      <c r="AL256" s="94"/>
      <c r="AM256" s="119"/>
      <c r="AN256" s="120"/>
      <c r="AO256" s="94"/>
      <c r="AP256" s="94"/>
      <c r="AQ256" s="94"/>
      <c r="AR256" s="94"/>
      <c r="AS256" s="94"/>
      <c r="AT256" s="94"/>
      <c r="AU256" s="94"/>
      <c r="AV256" s="94"/>
      <c r="AW256" s="94"/>
      <c r="AX256" s="94"/>
      <c r="AY256" s="94"/>
      <c r="AZ256" s="94"/>
      <c r="BA256" s="94"/>
      <c r="BB256" s="94"/>
      <c r="BC256" s="94"/>
      <c r="BD256" s="94"/>
      <c r="BE256" s="94"/>
      <c r="BF256" s="94"/>
      <c r="BG256" s="94"/>
      <c r="BH256" s="94"/>
      <c r="BI256" s="94"/>
      <c r="BJ256" s="94"/>
      <c r="BK256" s="94"/>
    </row>
    <row r="257" spans="1:63" ht="13.5" customHeight="1">
      <c r="A257" s="106"/>
      <c r="B257" s="115"/>
      <c r="C257" s="115"/>
      <c r="D257" s="115"/>
      <c r="E257" s="115"/>
      <c r="F257" s="94"/>
      <c r="G257" s="94"/>
      <c r="H257" s="20"/>
      <c r="I257" s="20"/>
      <c r="J257" s="20"/>
      <c r="K257" s="20"/>
      <c r="L257" s="111"/>
      <c r="M257" s="94"/>
      <c r="N257" s="94"/>
      <c r="O257" s="112"/>
      <c r="P257" s="94"/>
      <c r="Q257" s="94"/>
      <c r="R257" s="94"/>
      <c r="S257" s="94"/>
      <c r="T257" s="94"/>
      <c r="U257" s="117"/>
      <c r="V257" s="111"/>
      <c r="W257" s="94"/>
      <c r="X257" s="94"/>
      <c r="Y257" s="94"/>
      <c r="Z257" s="94"/>
      <c r="AA257" s="94"/>
      <c r="AB257" s="94"/>
      <c r="AC257" s="94"/>
      <c r="AD257" s="94"/>
      <c r="AE257" s="94"/>
      <c r="AF257" s="94"/>
      <c r="AG257" s="94"/>
      <c r="AH257" s="94"/>
      <c r="AI257" s="94"/>
      <c r="AJ257" s="94"/>
      <c r="AK257" s="94"/>
      <c r="AL257" s="94"/>
      <c r="AM257" s="119"/>
      <c r="AN257" s="120"/>
      <c r="AO257" s="94"/>
      <c r="AP257" s="94"/>
      <c r="AQ257" s="94"/>
      <c r="AR257" s="94"/>
      <c r="AS257" s="94"/>
      <c r="AT257" s="94"/>
      <c r="AU257" s="94"/>
      <c r="AV257" s="94"/>
      <c r="AW257" s="94"/>
      <c r="AX257" s="94"/>
      <c r="AY257" s="94"/>
      <c r="AZ257" s="94"/>
      <c r="BA257" s="94"/>
      <c r="BB257" s="94"/>
      <c r="BC257" s="94"/>
      <c r="BD257" s="94"/>
      <c r="BE257" s="94"/>
      <c r="BF257" s="94"/>
      <c r="BG257" s="94"/>
      <c r="BH257" s="94"/>
      <c r="BI257" s="94"/>
      <c r="BJ257" s="94"/>
      <c r="BK257" s="94"/>
    </row>
    <row r="258" spans="1:63" ht="13.5" customHeight="1">
      <c r="A258" s="106"/>
      <c r="B258" s="115"/>
      <c r="C258" s="115"/>
      <c r="D258" s="115"/>
      <c r="E258" s="115"/>
      <c r="F258" s="94"/>
      <c r="G258" s="94"/>
      <c r="H258" s="20"/>
      <c r="I258" s="20"/>
      <c r="J258" s="20"/>
      <c r="K258" s="20"/>
      <c r="L258" s="111"/>
      <c r="M258" s="94"/>
      <c r="N258" s="94"/>
      <c r="O258" s="112"/>
      <c r="P258" s="94"/>
      <c r="Q258" s="94"/>
      <c r="R258" s="94"/>
      <c r="S258" s="94"/>
      <c r="T258" s="94"/>
      <c r="U258" s="117"/>
      <c r="V258" s="111"/>
      <c r="W258" s="94"/>
      <c r="X258" s="94"/>
      <c r="Y258" s="94"/>
      <c r="Z258" s="94"/>
      <c r="AA258" s="94"/>
      <c r="AB258" s="94"/>
      <c r="AC258" s="94"/>
      <c r="AD258" s="94"/>
      <c r="AE258" s="94"/>
      <c r="AF258" s="94"/>
      <c r="AG258" s="94"/>
      <c r="AH258" s="94"/>
      <c r="AI258" s="94"/>
      <c r="AJ258" s="94"/>
      <c r="AK258" s="94"/>
      <c r="AL258" s="94"/>
      <c r="AM258" s="119"/>
      <c r="AN258" s="120"/>
      <c r="AO258" s="94"/>
      <c r="AP258" s="94"/>
      <c r="AQ258" s="94"/>
      <c r="AR258" s="94"/>
      <c r="AS258" s="94"/>
      <c r="AT258" s="94"/>
      <c r="AU258" s="94"/>
      <c r="AV258" s="94"/>
      <c r="AW258" s="94"/>
      <c r="AX258" s="94"/>
      <c r="AY258" s="94"/>
      <c r="AZ258" s="94"/>
      <c r="BA258" s="94"/>
      <c r="BB258" s="94"/>
      <c r="BC258" s="94"/>
      <c r="BD258" s="94"/>
      <c r="BE258" s="94"/>
      <c r="BF258" s="94"/>
      <c r="BG258" s="94"/>
      <c r="BH258" s="94"/>
      <c r="BI258" s="94"/>
      <c r="BJ258" s="94"/>
      <c r="BK258" s="94"/>
    </row>
    <row r="259" spans="1:63" ht="13.5" customHeight="1">
      <c r="A259" s="106"/>
      <c r="B259" s="115"/>
      <c r="C259" s="115"/>
      <c r="D259" s="115"/>
      <c r="E259" s="115"/>
      <c r="F259" s="94"/>
      <c r="G259" s="94"/>
      <c r="H259" s="20"/>
      <c r="I259" s="20"/>
      <c r="J259" s="20"/>
      <c r="K259" s="20"/>
      <c r="L259" s="111"/>
      <c r="M259" s="94"/>
      <c r="N259" s="94"/>
      <c r="O259" s="112"/>
      <c r="P259" s="94"/>
      <c r="Q259" s="94"/>
      <c r="R259" s="94"/>
      <c r="S259" s="94"/>
      <c r="T259" s="94"/>
      <c r="U259" s="117"/>
      <c r="V259" s="111"/>
      <c r="W259" s="94"/>
      <c r="X259" s="94"/>
      <c r="Y259" s="94"/>
      <c r="Z259" s="94"/>
      <c r="AA259" s="94"/>
      <c r="AB259" s="94"/>
      <c r="AC259" s="94"/>
      <c r="AD259" s="94"/>
      <c r="AE259" s="94"/>
      <c r="AF259" s="94"/>
      <c r="AG259" s="94"/>
      <c r="AH259" s="94"/>
      <c r="AI259" s="94"/>
      <c r="AJ259" s="94"/>
      <c r="AK259" s="94"/>
      <c r="AL259" s="94"/>
      <c r="AM259" s="119"/>
      <c r="AN259" s="120"/>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row>
    <row r="260" spans="1:63" ht="13.5" customHeight="1">
      <c r="A260" s="106"/>
      <c r="B260" s="115"/>
      <c r="C260" s="115"/>
      <c r="D260" s="115"/>
      <c r="E260" s="115"/>
      <c r="F260" s="94"/>
      <c r="G260" s="94"/>
      <c r="H260" s="20"/>
      <c r="I260" s="20"/>
      <c r="J260" s="20"/>
      <c r="K260" s="20"/>
      <c r="L260" s="111"/>
      <c r="M260" s="94"/>
      <c r="N260" s="94"/>
      <c r="O260" s="112"/>
      <c r="P260" s="94"/>
      <c r="Q260" s="94"/>
      <c r="R260" s="94"/>
      <c r="S260" s="94"/>
      <c r="T260" s="94"/>
      <c r="U260" s="117"/>
      <c r="V260" s="111"/>
      <c r="W260" s="94"/>
      <c r="X260" s="94"/>
      <c r="Y260" s="94"/>
      <c r="Z260" s="94"/>
      <c r="AA260" s="94"/>
      <c r="AB260" s="94"/>
      <c r="AC260" s="94"/>
      <c r="AD260" s="94"/>
      <c r="AE260" s="94"/>
      <c r="AF260" s="94"/>
      <c r="AG260" s="94"/>
      <c r="AH260" s="94"/>
      <c r="AI260" s="94"/>
      <c r="AJ260" s="94"/>
      <c r="AK260" s="94"/>
      <c r="AL260" s="94"/>
      <c r="AM260" s="119"/>
      <c r="AN260" s="120"/>
      <c r="AO260" s="94"/>
      <c r="AP260" s="94"/>
      <c r="AQ260" s="94"/>
      <c r="AR260" s="94"/>
      <c r="AS260" s="94"/>
      <c r="AT260" s="94"/>
      <c r="AU260" s="94"/>
      <c r="AV260" s="94"/>
      <c r="AW260" s="94"/>
      <c r="AX260" s="94"/>
      <c r="AY260" s="94"/>
      <c r="AZ260" s="94"/>
      <c r="BA260" s="94"/>
      <c r="BB260" s="94"/>
      <c r="BC260" s="94"/>
      <c r="BD260" s="94"/>
      <c r="BE260" s="94"/>
      <c r="BF260" s="94"/>
      <c r="BG260" s="94"/>
      <c r="BH260" s="94"/>
      <c r="BI260" s="94"/>
      <c r="BJ260" s="94"/>
      <c r="BK260" s="94"/>
    </row>
    <row r="261" spans="1:63" ht="13.5" customHeight="1">
      <c r="A261" s="106"/>
      <c r="B261" s="115"/>
      <c r="C261" s="115"/>
      <c r="D261" s="115"/>
      <c r="E261" s="115"/>
      <c r="F261" s="94"/>
      <c r="G261" s="94"/>
      <c r="H261" s="20"/>
      <c r="I261" s="20"/>
      <c r="J261" s="20"/>
      <c r="K261" s="20"/>
      <c r="L261" s="111"/>
      <c r="M261" s="94"/>
      <c r="N261" s="94"/>
      <c r="O261" s="112"/>
      <c r="P261" s="94"/>
      <c r="Q261" s="94"/>
      <c r="R261" s="94"/>
      <c r="S261" s="94"/>
      <c r="T261" s="94"/>
      <c r="U261" s="117"/>
      <c r="V261" s="111"/>
      <c r="W261" s="94"/>
      <c r="X261" s="94"/>
      <c r="Y261" s="94"/>
      <c r="Z261" s="94"/>
      <c r="AA261" s="94"/>
      <c r="AB261" s="94"/>
      <c r="AC261" s="94"/>
      <c r="AD261" s="94"/>
      <c r="AE261" s="94"/>
      <c r="AF261" s="94"/>
      <c r="AG261" s="94"/>
      <c r="AH261" s="94"/>
      <c r="AI261" s="94"/>
      <c r="AJ261" s="94"/>
      <c r="AK261" s="94"/>
      <c r="AL261" s="94"/>
      <c r="AM261" s="119"/>
      <c r="AN261" s="120"/>
      <c r="AO261" s="94"/>
      <c r="AP261" s="94"/>
      <c r="AQ261" s="94"/>
      <c r="AR261" s="94"/>
      <c r="AS261" s="94"/>
      <c r="AT261" s="94"/>
      <c r="AU261" s="94"/>
      <c r="AV261" s="94"/>
      <c r="AW261" s="94"/>
      <c r="AX261" s="94"/>
      <c r="AY261" s="94"/>
      <c r="AZ261" s="94"/>
      <c r="BA261" s="94"/>
      <c r="BB261" s="94"/>
      <c r="BC261" s="94"/>
      <c r="BD261" s="94"/>
      <c r="BE261" s="94"/>
      <c r="BF261" s="94"/>
      <c r="BG261" s="94"/>
      <c r="BH261" s="94"/>
      <c r="BI261" s="94"/>
      <c r="BJ261" s="94"/>
      <c r="BK261" s="94"/>
    </row>
    <row r="262" spans="1:63" ht="13.5" customHeight="1">
      <c r="A262" s="106"/>
      <c r="B262" s="115"/>
      <c r="C262" s="115"/>
      <c r="D262" s="115"/>
      <c r="E262" s="115"/>
      <c r="F262" s="94"/>
      <c r="G262" s="94"/>
      <c r="H262" s="20"/>
      <c r="I262" s="20"/>
      <c r="J262" s="20"/>
      <c r="K262" s="20"/>
      <c r="L262" s="111"/>
      <c r="M262" s="94"/>
      <c r="N262" s="94"/>
      <c r="O262" s="112"/>
      <c r="P262" s="94"/>
      <c r="Q262" s="94"/>
      <c r="R262" s="94"/>
      <c r="S262" s="94"/>
      <c r="T262" s="94"/>
      <c r="U262" s="117"/>
      <c r="V262" s="111"/>
      <c r="W262" s="94"/>
      <c r="X262" s="94"/>
      <c r="Y262" s="94"/>
      <c r="Z262" s="94"/>
      <c r="AA262" s="94"/>
      <c r="AB262" s="94"/>
      <c r="AC262" s="94"/>
      <c r="AD262" s="94"/>
      <c r="AE262" s="94"/>
      <c r="AF262" s="94"/>
      <c r="AG262" s="94"/>
      <c r="AH262" s="94"/>
      <c r="AI262" s="94"/>
      <c r="AJ262" s="94"/>
      <c r="AK262" s="94"/>
      <c r="AL262" s="94"/>
      <c r="AM262" s="119"/>
      <c r="AN262" s="120"/>
      <c r="AO262" s="94"/>
      <c r="AP262" s="94"/>
      <c r="AQ262" s="94"/>
      <c r="AR262" s="94"/>
      <c r="AS262" s="94"/>
      <c r="AT262" s="94"/>
      <c r="AU262" s="94"/>
      <c r="AV262" s="94"/>
      <c r="AW262" s="94"/>
      <c r="AX262" s="94"/>
      <c r="AY262" s="94"/>
      <c r="AZ262" s="94"/>
      <c r="BA262" s="94"/>
      <c r="BB262" s="94"/>
      <c r="BC262" s="94"/>
      <c r="BD262" s="94"/>
      <c r="BE262" s="94"/>
      <c r="BF262" s="94"/>
      <c r="BG262" s="94"/>
      <c r="BH262" s="94"/>
      <c r="BI262" s="94"/>
      <c r="BJ262" s="94"/>
      <c r="BK262" s="94"/>
    </row>
    <row r="263" spans="1:63" ht="13.5" customHeight="1">
      <c r="A263" s="106"/>
      <c r="B263" s="115"/>
      <c r="C263" s="115"/>
      <c r="D263" s="115"/>
      <c r="E263" s="115"/>
      <c r="F263" s="94"/>
      <c r="G263" s="94"/>
      <c r="H263" s="20"/>
      <c r="I263" s="20"/>
      <c r="J263" s="20"/>
      <c r="K263" s="20"/>
      <c r="L263" s="111"/>
      <c r="M263" s="94"/>
      <c r="N263" s="94"/>
      <c r="O263" s="112"/>
      <c r="P263" s="94"/>
      <c r="Q263" s="94"/>
      <c r="R263" s="94"/>
      <c r="S263" s="94"/>
      <c r="T263" s="94"/>
      <c r="U263" s="117"/>
      <c r="V263" s="111"/>
      <c r="W263" s="94"/>
      <c r="X263" s="94"/>
      <c r="Y263" s="94"/>
      <c r="Z263" s="94"/>
      <c r="AA263" s="94"/>
      <c r="AB263" s="94"/>
      <c r="AC263" s="94"/>
      <c r="AD263" s="94"/>
      <c r="AE263" s="94"/>
      <c r="AF263" s="94"/>
      <c r="AG263" s="94"/>
      <c r="AH263" s="94"/>
      <c r="AI263" s="94"/>
      <c r="AJ263" s="94"/>
      <c r="AK263" s="94"/>
      <c r="AL263" s="94"/>
      <c r="AM263" s="119"/>
      <c r="AN263" s="120"/>
      <c r="AO263" s="94"/>
      <c r="AP263" s="94"/>
      <c r="AQ263" s="94"/>
      <c r="AR263" s="94"/>
      <c r="AS263" s="94"/>
      <c r="AT263" s="94"/>
      <c r="AU263" s="94"/>
      <c r="AV263" s="94"/>
      <c r="AW263" s="94"/>
      <c r="AX263" s="94"/>
      <c r="AY263" s="94"/>
      <c r="AZ263" s="94"/>
      <c r="BA263" s="94"/>
      <c r="BB263" s="94"/>
      <c r="BC263" s="94"/>
      <c r="BD263" s="94"/>
      <c r="BE263" s="94"/>
      <c r="BF263" s="94"/>
      <c r="BG263" s="94"/>
      <c r="BH263" s="94"/>
      <c r="BI263" s="94"/>
      <c r="BJ263" s="94"/>
      <c r="BK263" s="94"/>
    </row>
    <row r="264" spans="1:63" ht="15.75" customHeight="1">
      <c r="AN264" s="121"/>
    </row>
    <row r="265" spans="1:63" ht="15.75" customHeight="1">
      <c r="AN265" s="121"/>
    </row>
    <row r="266" spans="1:63" ht="15.75" customHeight="1">
      <c r="AN266" s="121"/>
    </row>
    <row r="267" spans="1:63" ht="15.75" customHeight="1">
      <c r="AN267" s="121"/>
    </row>
    <row r="268" spans="1:63" ht="15.75" customHeight="1">
      <c r="AN268" s="121"/>
    </row>
    <row r="269" spans="1:63" ht="15.75" customHeight="1">
      <c r="AN269" s="121"/>
    </row>
    <row r="270" spans="1:63" ht="15.75" customHeight="1">
      <c r="AN270" s="121"/>
    </row>
    <row r="271" spans="1:63" ht="15.75" customHeight="1">
      <c r="AN271" s="121"/>
    </row>
    <row r="272" spans="1:63" ht="15.75" customHeight="1">
      <c r="AN272" s="121"/>
    </row>
    <row r="273" spans="40:40" ht="15.75" customHeight="1">
      <c r="AN273" s="121"/>
    </row>
    <row r="274" spans="40:40" ht="15.75" customHeight="1">
      <c r="AN274" s="121"/>
    </row>
    <row r="275" spans="40:40" ht="15.75" customHeight="1">
      <c r="AN275" s="121"/>
    </row>
    <row r="276" spans="40:40" ht="15.75" customHeight="1">
      <c r="AN276" s="121"/>
    </row>
    <row r="277" spans="40:40" ht="15.75" customHeight="1">
      <c r="AN277" s="121"/>
    </row>
    <row r="278" spans="40:40" ht="15.75" customHeight="1">
      <c r="AN278" s="121"/>
    </row>
    <row r="279" spans="40:40" ht="15.75" customHeight="1">
      <c r="AN279" s="121"/>
    </row>
    <row r="280" spans="40:40" ht="15.75" customHeight="1">
      <c r="AN280" s="121"/>
    </row>
    <row r="281" spans="40:40" ht="15.75" customHeight="1">
      <c r="AN281" s="121"/>
    </row>
    <row r="282" spans="40:40" ht="15.75" customHeight="1">
      <c r="AN282" s="121"/>
    </row>
    <row r="283" spans="40:40" ht="15.75" customHeight="1">
      <c r="AN283" s="121"/>
    </row>
    <row r="284" spans="40:40" ht="15.75" customHeight="1">
      <c r="AN284" s="121"/>
    </row>
    <row r="285" spans="40:40" ht="15.75" customHeight="1">
      <c r="AN285" s="121"/>
    </row>
    <row r="286" spans="40:40" ht="15.75" customHeight="1">
      <c r="AN286" s="121"/>
    </row>
    <row r="287" spans="40:40" ht="15.75" customHeight="1">
      <c r="AN287" s="121"/>
    </row>
    <row r="288" spans="40:40" ht="15.75" customHeight="1">
      <c r="AN288" s="121"/>
    </row>
    <row r="289" spans="40:40" ht="15.75" customHeight="1">
      <c r="AN289" s="121"/>
    </row>
    <row r="290" spans="40:40" ht="15.75" customHeight="1">
      <c r="AN290" s="121"/>
    </row>
    <row r="291" spans="40:40" ht="15.75" customHeight="1">
      <c r="AN291" s="121"/>
    </row>
    <row r="292" spans="40:40" ht="15.75" customHeight="1">
      <c r="AN292" s="121"/>
    </row>
    <row r="293" spans="40:40" ht="15.75" customHeight="1">
      <c r="AN293" s="121"/>
    </row>
    <row r="294" spans="40:40" ht="15.75" customHeight="1">
      <c r="AN294" s="121"/>
    </row>
    <row r="295" spans="40:40" ht="15.75" customHeight="1">
      <c r="AN295" s="121"/>
    </row>
    <row r="296" spans="40:40" ht="15.75" customHeight="1">
      <c r="AN296" s="121"/>
    </row>
    <row r="297" spans="40:40" ht="15.75" customHeight="1">
      <c r="AN297" s="121"/>
    </row>
    <row r="298" spans="40:40" ht="15.75" customHeight="1">
      <c r="AN298" s="121"/>
    </row>
    <row r="299" spans="40:40" ht="15.75" customHeight="1">
      <c r="AN299" s="121"/>
    </row>
    <row r="300" spans="40:40" ht="15.75" customHeight="1">
      <c r="AN300" s="121"/>
    </row>
    <row r="301" spans="40:40" ht="15.75" customHeight="1">
      <c r="AN301" s="121"/>
    </row>
    <row r="302" spans="40:40" ht="15.75" customHeight="1">
      <c r="AN302" s="121"/>
    </row>
    <row r="303" spans="40:40" ht="15.75" customHeight="1">
      <c r="AN303" s="121"/>
    </row>
    <row r="304" spans="40:40" ht="15.75" customHeight="1">
      <c r="AN304" s="121"/>
    </row>
    <row r="305" spans="40:40" ht="15.75" customHeight="1">
      <c r="AN305" s="121"/>
    </row>
    <row r="306" spans="40:40" ht="15.75" customHeight="1">
      <c r="AN306" s="121"/>
    </row>
    <row r="307" spans="40:40" ht="15.75" customHeight="1">
      <c r="AN307" s="121"/>
    </row>
    <row r="308" spans="40:40" ht="15.75" customHeight="1">
      <c r="AN308" s="121"/>
    </row>
    <row r="309" spans="40:40" ht="15.75" customHeight="1">
      <c r="AN309" s="121"/>
    </row>
    <row r="310" spans="40:40" ht="15.75" customHeight="1">
      <c r="AN310" s="121"/>
    </row>
    <row r="311" spans="40:40" ht="15.75" customHeight="1">
      <c r="AN311" s="121"/>
    </row>
    <row r="312" spans="40:40" ht="15.75" customHeight="1">
      <c r="AN312" s="121"/>
    </row>
    <row r="313" spans="40:40" ht="15.75" customHeight="1">
      <c r="AN313" s="121"/>
    </row>
    <row r="314" spans="40:40" ht="15.75" customHeight="1">
      <c r="AN314" s="121"/>
    </row>
    <row r="315" spans="40:40" ht="15.75" customHeight="1">
      <c r="AN315" s="121"/>
    </row>
    <row r="316" spans="40:40" ht="15.75" customHeight="1">
      <c r="AN316" s="121"/>
    </row>
    <row r="317" spans="40:40" ht="15.75" customHeight="1">
      <c r="AN317" s="121"/>
    </row>
    <row r="318" spans="40:40" ht="15.75" customHeight="1">
      <c r="AN318" s="121"/>
    </row>
    <row r="319" spans="40:40" ht="15.75" customHeight="1">
      <c r="AN319" s="121"/>
    </row>
    <row r="320" spans="40:40" ht="15.75" customHeight="1">
      <c r="AN320" s="121"/>
    </row>
    <row r="321" spans="40:40" ht="15.75" customHeight="1">
      <c r="AN321" s="121"/>
    </row>
    <row r="322" spans="40:40" ht="15.75" customHeight="1">
      <c r="AN322" s="121"/>
    </row>
    <row r="323" spans="40:40" ht="15.75" customHeight="1">
      <c r="AN323" s="121"/>
    </row>
    <row r="324" spans="40:40" ht="15.75" customHeight="1">
      <c r="AN324" s="121"/>
    </row>
    <row r="325" spans="40:40" ht="15.75" customHeight="1">
      <c r="AN325" s="121"/>
    </row>
    <row r="326" spans="40:40" ht="15.75" customHeight="1">
      <c r="AN326" s="121"/>
    </row>
    <row r="327" spans="40:40" ht="15.75" customHeight="1">
      <c r="AN327" s="121"/>
    </row>
    <row r="328" spans="40:40" ht="15.75" customHeight="1">
      <c r="AN328" s="121"/>
    </row>
    <row r="329" spans="40:40" ht="15.75" customHeight="1">
      <c r="AN329" s="121"/>
    </row>
    <row r="330" spans="40:40" ht="15.75" customHeight="1">
      <c r="AN330" s="121"/>
    </row>
    <row r="331" spans="40:40" ht="15.75" customHeight="1">
      <c r="AN331" s="121"/>
    </row>
    <row r="332" spans="40:40" ht="15.75" customHeight="1">
      <c r="AN332" s="121"/>
    </row>
    <row r="333" spans="40:40" ht="15.75" customHeight="1">
      <c r="AN333" s="121"/>
    </row>
    <row r="334" spans="40:40" ht="15.75" customHeight="1">
      <c r="AN334" s="121"/>
    </row>
    <row r="335" spans="40:40" ht="15.75" customHeight="1">
      <c r="AN335" s="121"/>
    </row>
    <row r="336" spans="40:40" ht="15.75" customHeight="1">
      <c r="AN336" s="121"/>
    </row>
    <row r="337" spans="40:40" ht="15.75" customHeight="1">
      <c r="AN337" s="121"/>
    </row>
    <row r="338" spans="40:40" ht="15.75" customHeight="1">
      <c r="AN338" s="121"/>
    </row>
    <row r="339" spans="40:40" ht="15.75" customHeight="1">
      <c r="AN339" s="121"/>
    </row>
    <row r="340" spans="40:40" ht="15.75" customHeight="1">
      <c r="AN340" s="121"/>
    </row>
    <row r="341" spans="40:40" ht="15.75" customHeight="1">
      <c r="AN341" s="121"/>
    </row>
    <row r="342" spans="40:40" ht="15.75" customHeight="1">
      <c r="AN342" s="121"/>
    </row>
    <row r="343" spans="40:40" ht="15.75" customHeight="1">
      <c r="AN343" s="121"/>
    </row>
    <row r="344" spans="40:40" ht="15.75" customHeight="1">
      <c r="AN344" s="121"/>
    </row>
    <row r="345" spans="40:40" ht="15.75" customHeight="1">
      <c r="AN345" s="121"/>
    </row>
    <row r="346" spans="40:40" ht="15.75" customHeight="1">
      <c r="AN346" s="121"/>
    </row>
    <row r="347" spans="40:40" ht="15.75" customHeight="1">
      <c r="AN347" s="121"/>
    </row>
    <row r="348" spans="40:40" ht="15.75" customHeight="1">
      <c r="AN348" s="121"/>
    </row>
    <row r="349" spans="40:40" ht="15.75" customHeight="1">
      <c r="AN349" s="121"/>
    </row>
    <row r="350" spans="40:40" ht="15.75" customHeight="1">
      <c r="AN350" s="121"/>
    </row>
    <row r="351" spans="40:40" ht="15.75" customHeight="1">
      <c r="AN351" s="121"/>
    </row>
    <row r="352" spans="40:40" ht="15.75" customHeight="1">
      <c r="AN352" s="121"/>
    </row>
    <row r="353" spans="40:40" ht="15.75" customHeight="1">
      <c r="AN353" s="121"/>
    </row>
    <row r="354" spans="40:40" ht="15.75" customHeight="1">
      <c r="AN354" s="121"/>
    </row>
    <row r="355" spans="40:40" ht="15.75" customHeight="1">
      <c r="AN355" s="121"/>
    </row>
    <row r="356" spans="40:40" ht="15.75" customHeight="1">
      <c r="AN356" s="121"/>
    </row>
    <row r="357" spans="40:40" ht="15.75" customHeight="1">
      <c r="AN357" s="121"/>
    </row>
    <row r="358" spans="40:40" ht="15.75" customHeight="1">
      <c r="AN358" s="121"/>
    </row>
    <row r="359" spans="40:40" ht="15.75" customHeight="1">
      <c r="AN359" s="121"/>
    </row>
    <row r="360" spans="40:40" ht="15.75" customHeight="1">
      <c r="AN360" s="121"/>
    </row>
    <row r="361" spans="40:40" ht="15.75" customHeight="1">
      <c r="AN361" s="121"/>
    </row>
    <row r="362" spans="40:40" ht="15.75" customHeight="1">
      <c r="AN362" s="121"/>
    </row>
    <row r="363" spans="40:40" ht="15.75" customHeight="1">
      <c r="AN363" s="121"/>
    </row>
    <row r="364" spans="40:40" ht="15.75" customHeight="1">
      <c r="AN364" s="121"/>
    </row>
    <row r="365" spans="40:40" ht="15.75" customHeight="1">
      <c r="AN365" s="121"/>
    </row>
    <row r="366" spans="40:40" ht="15.75" customHeight="1">
      <c r="AN366" s="121"/>
    </row>
    <row r="367" spans="40:40" ht="15.75" customHeight="1">
      <c r="AN367" s="121"/>
    </row>
    <row r="368" spans="40:40" ht="15.75" customHeight="1">
      <c r="AN368" s="121"/>
    </row>
    <row r="369" spans="40:40" ht="15.75" customHeight="1">
      <c r="AN369" s="121"/>
    </row>
    <row r="370" spans="40:40" ht="15.75" customHeight="1">
      <c r="AN370" s="121"/>
    </row>
    <row r="371" spans="40:40" ht="15.75" customHeight="1">
      <c r="AN371" s="121"/>
    </row>
    <row r="372" spans="40:40" ht="15.75" customHeight="1">
      <c r="AN372" s="121"/>
    </row>
    <row r="373" spans="40:40" ht="15.75" customHeight="1">
      <c r="AN373" s="121"/>
    </row>
    <row r="374" spans="40:40" ht="15.75" customHeight="1">
      <c r="AN374" s="121"/>
    </row>
    <row r="375" spans="40:40" ht="15.75" customHeight="1">
      <c r="AN375" s="121"/>
    </row>
    <row r="376" spans="40:40" ht="15.75" customHeight="1">
      <c r="AN376" s="121"/>
    </row>
    <row r="377" spans="40:40" ht="15.75" customHeight="1">
      <c r="AN377" s="121"/>
    </row>
    <row r="378" spans="40:40" ht="15.75" customHeight="1">
      <c r="AN378" s="121"/>
    </row>
    <row r="379" spans="40:40" ht="15.75" customHeight="1">
      <c r="AN379" s="121"/>
    </row>
    <row r="380" spans="40:40" ht="15.75" customHeight="1">
      <c r="AN380" s="121"/>
    </row>
    <row r="381" spans="40:40" ht="15.75" customHeight="1">
      <c r="AN381" s="121"/>
    </row>
    <row r="382" spans="40:40" ht="15.75" customHeight="1">
      <c r="AN382" s="121"/>
    </row>
    <row r="383" spans="40:40" ht="15.75" customHeight="1">
      <c r="AN383" s="121"/>
    </row>
    <row r="384" spans="40:40" ht="15.75" customHeight="1">
      <c r="AN384" s="121"/>
    </row>
    <row r="385" spans="40:40" ht="15.75" customHeight="1">
      <c r="AN385" s="121"/>
    </row>
    <row r="386" spans="40:40" ht="15.75" customHeight="1">
      <c r="AN386" s="121"/>
    </row>
    <row r="387" spans="40:40" ht="15.75" customHeight="1">
      <c r="AN387" s="121"/>
    </row>
    <row r="388" spans="40:40" ht="15.75" customHeight="1">
      <c r="AN388" s="121"/>
    </row>
    <row r="389" spans="40:40" ht="15.75" customHeight="1">
      <c r="AN389" s="121"/>
    </row>
    <row r="390" spans="40:40" ht="15.75" customHeight="1">
      <c r="AN390" s="121"/>
    </row>
    <row r="391" spans="40:40" ht="15.75" customHeight="1">
      <c r="AN391" s="121"/>
    </row>
    <row r="392" spans="40:40" ht="15.75" customHeight="1">
      <c r="AN392" s="121"/>
    </row>
    <row r="393" spans="40:40" ht="15.75" customHeight="1">
      <c r="AN393" s="121"/>
    </row>
    <row r="394" spans="40:40" ht="15.75" customHeight="1">
      <c r="AN394" s="121"/>
    </row>
    <row r="395" spans="40:40" ht="15.75" customHeight="1">
      <c r="AN395" s="121"/>
    </row>
    <row r="396" spans="40:40" ht="15.75" customHeight="1">
      <c r="AN396" s="121"/>
    </row>
    <row r="397" spans="40:40" ht="15.75" customHeight="1">
      <c r="AN397" s="121"/>
    </row>
    <row r="398" spans="40:40" ht="15.75" customHeight="1">
      <c r="AN398" s="121"/>
    </row>
    <row r="399" spans="40:40" ht="15.75" customHeight="1">
      <c r="AN399" s="121"/>
    </row>
    <row r="400" spans="40:40" ht="15.75" customHeight="1">
      <c r="AN400" s="121"/>
    </row>
    <row r="401" spans="40:40" ht="15.75" customHeight="1">
      <c r="AN401" s="121"/>
    </row>
    <row r="402" spans="40:40" ht="15.75" customHeight="1">
      <c r="AN402" s="121"/>
    </row>
    <row r="403" spans="40:40" ht="15.75" customHeight="1">
      <c r="AN403" s="121"/>
    </row>
    <row r="404" spans="40:40" ht="15.75" customHeight="1">
      <c r="AN404" s="121"/>
    </row>
    <row r="405" spans="40:40" ht="15.75" customHeight="1">
      <c r="AN405" s="121"/>
    </row>
    <row r="406" spans="40:40" ht="15.75" customHeight="1">
      <c r="AN406" s="121"/>
    </row>
    <row r="407" spans="40:40" ht="15.75" customHeight="1">
      <c r="AN407" s="121"/>
    </row>
    <row r="408" spans="40:40" ht="15.75" customHeight="1">
      <c r="AN408" s="121"/>
    </row>
    <row r="409" spans="40:40" ht="15.75" customHeight="1">
      <c r="AN409" s="121"/>
    </row>
    <row r="410" spans="40:40" ht="15.75" customHeight="1">
      <c r="AN410" s="121"/>
    </row>
    <row r="411" spans="40:40" ht="15.75" customHeight="1">
      <c r="AN411" s="121"/>
    </row>
    <row r="412" spans="40:40" ht="15.75" customHeight="1">
      <c r="AN412" s="121"/>
    </row>
    <row r="413" spans="40:40" ht="15.75" customHeight="1">
      <c r="AN413" s="121"/>
    </row>
    <row r="414" spans="40:40" ht="15.75" customHeight="1">
      <c r="AN414" s="121"/>
    </row>
    <row r="415" spans="40:40" ht="15.75" customHeight="1">
      <c r="AN415" s="121"/>
    </row>
    <row r="416" spans="40:40" ht="15.75" customHeight="1">
      <c r="AN416" s="121"/>
    </row>
    <row r="417" spans="40:40" ht="15.75" customHeight="1">
      <c r="AN417" s="121"/>
    </row>
    <row r="418" spans="40:40" ht="15.75" customHeight="1">
      <c r="AN418" s="121"/>
    </row>
    <row r="419" spans="40:40" ht="15.75" customHeight="1">
      <c r="AN419" s="121"/>
    </row>
    <row r="420" spans="40:40" ht="15.75" customHeight="1">
      <c r="AN420" s="121"/>
    </row>
    <row r="421" spans="40:40" ht="15.75" customHeight="1">
      <c r="AN421" s="121"/>
    </row>
    <row r="422" spans="40:40" ht="15.75" customHeight="1">
      <c r="AN422" s="121"/>
    </row>
    <row r="423" spans="40:40" ht="15.75" customHeight="1">
      <c r="AN423" s="121"/>
    </row>
    <row r="424" spans="40:40" ht="15.75" customHeight="1">
      <c r="AN424" s="121"/>
    </row>
    <row r="425" spans="40:40" ht="15.75" customHeight="1">
      <c r="AN425" s="121"/>
    </row>
    <row r="426" spans="40:40" ht="15.75" customHeight="1">
      <c r="AN426" s="121"/>
    </row>
    <row r="427" spans="40:40" ht="15.75" customHeight="1">
      <c r="AN427" s="121"/>
    </row>
    <row r="428" spans="40:40" ht="15.75" customHeight="1">
      <c r="AN428" s="121"/>
    </row>
    <row r="429" spans="40:40" ht="15.75" customHeight="1">
      <c r="AN429" s="121"/>
    </row>
    <row r="430" spans="40:40" ht="15.75" customHeight="1">
      <c r="AN430" s="121"/>
    </row>
    <row r="431" spans="40:40" ht="15.75" customHeight="1">
      <c r="AN431" s="121"/>
    </row>
    <row r="432" spans="40:40" ht="15.75" customHeight="1">
      <c r="AN432" s="121"/>
    </row>
    <row r="433" spans="40:40" ht="15.75" customHeight="1">
      <c r="AN433" s="121"/>
    </row>
    <row r="434" spans="40:40" ht="15.75" customHeight="1">
      <c r="AN434" s="121"/>
    </row>
    <row r="435" spans="40:40" ht="15.75" customHeight="1">
      <c r="AN435" s="121"/>
    </row>
    <row r="436" spans="40:40" ht="15.75" customHeight="1">
      <c r="AN436" s="121"/>
    </row>
    <row r="437" spans="40:40" ht="15.75" customHeight="1">
      <c r="AN437" s="121"/>
    </row>
    <row r="438" spans="40:40" ht="15.75" customHeight="1">
      <c r="AN438" s="121"/>
    </row>
    <row r="439" spans="40:40" ht="15.75" customHeight="1">
      <c r="AN439" s="121"/>
    </row>
    <row r="440" spans="40:40" ht="15.75" customHeight="1">
      <c r="AN440" s="121"/>
    </row>
    <row r="441" spans="40:40" ht="15.75" customHeight="1">
      <c r="AN441" s="121"/>
    </row>
    <row r="442" spans="40:40" ht="15.75" customHeight="1">
      <c r="AN442" s="121"/>
    </row>
    <row r="443" spans="40:40" ht="15.75" customHeight="1">
      <c r="AN443" s="121"/>
    </row>
    <row r="444" spans="40:40" ht="15.75" customHeight="1">
      <c r="AN444" s="121"/>
    </row>
    <row r="445" spans="40:40" ht="15.75" customHeight="1">
      <c r="AN445" s="121"/>
    </row>
    <row r="446" spans="40:40" ht="15.75" customHeight="1">
      <c r="AN446" s="121"/>
    </row>
    <row r="447" spans="40:40" ht="15.75" customHeight="1">
      <c r="AN447" s="121"/>
    </row>
    <row r="448" spans="40:40" ht="15.75" customHeight="1">
      <c r="AN448" s="121"/>
    </row>
    <row r="449" spans="40:40" ht="15.75" customHeight="1">
      <c r="AN449" s="121"/>
    </row>
    <row r="450" spans="40:40" ht="15.75" customHeight="1">
      <c r="AN450" s="121"/>
    </row>
    <row r="451" spans="40:40" ht="15.75" customHeight="1">
      <c r="AN451" s="121"/>
    </row>
    <row r="452" spans="40:40" ht="15.75" customHeight="1">
      <c r="AN452" s="121"/>
    </row>
    <row r="453" spans="40:40" ht="15.75" customHeight="1">
      <c r="AN453" s="121"/>
    </row>
    <row r="454" spans="40:40" ht="15.75" customHeight="1">
      <c r="AN454" s="121"/>
    </row>
    <row r="455" spans="40:40" ht="15.75" customHeight="1">
      <c r="AN455" s="121"/>
    </row>
    <row r="456" spans="40:40" ht="15.75" customHeight="1">
      <c r="AN456" s="121"/>
    </row>
    <row r="457" spans="40:40" ht="15.75" customHeight="1">
      <c r="AN457" s="121"/>
    </row>
    <row r="458" spans="40:40" ht="15.75" customHeight="1">
      <c r="AN458" s="121"/>
    </row>
    <row r="459" spans="40:40" ht="15.75" customHeight="1">
      <c r="AN459" s="121"/>
    </row>
    <row r="460" spans="40:40" ht="15.75" customHeight="1">
      <c r="AN460" s="121"/>
    </row>
    <row r="461" spans="40:40" ht="15.75" customHeight="1">
      <c r="AN461" s="121"/>
    </row>
    <row r="462" spans="40:40" ht="15.75" customHeight="1">
      <c r="AN462" s="121"/>
    </row>
    <row r="463" spans="40:40" ht="15.75" customHeight="1">
      <c r="AN463" s="121"/>
    </row>
    <row r="464" spans="40:40" ht="15.75" customHeight="1">
      <c r="AN464" s="121"/>
    </row>
    <row r="465" spans="40:40" ht="15.75" customHeight="1">
      <c r="AN465" s="121"/>
    </row>
    <row r="466" spans="40:40" ht="15.75" customHeight="1">
      <c r="AN466" s="121"/>
    </row>
    <row r="467" spans="40:40" ht="15.75" customHeight="1">
      <c r="AN467" s="121"/>
    </row>
    <row r="468" spans="40:40" ht="15.75" customHeight="1">
      <c r="AN468" s="121"/>
    </row>
    <row r="469" spans="40:40" ht="15.75" customHeight="1">
      <c r="AN469" s="121"/>
    </row>
    <row r="470" spans="40:40" ht="15.75" customHeight="1">
      <c r="AN470" s="121"/>
    </row>
    <row r="471" spans="40:40" ht="15.75" customHeight="1">
      <c r="AN471" s="121"/>
    </row>
    <row r="472" spans="40:40" ht="15.75" customHeight="1">
      <c r="AN472" s="121"/>
    </row>
    <row r="473" spans="40:40" ht="15.75" customHeight="1">
      <c r="AN473" s="121"/>
    </row>
    <row r="474" spans="40:40" ht="15.75" customHeight="1">
      <c r="AN474" s="121"/>
    </row>
    <row r="475" spans="40:40" ht="15.75" customHeight="1">
      <c r="AN475" s="121"/>
    </row>
    <row r="476" spans="40:40" ht="15.75" customHeight="1">
      <c r="AN476" s="121"/>
    </row>
    <row r="477" spans="40:40" ht="15.75" customHeight="1">
      <c r="AN477" s="121"/>
    </row>
    <row r="478" spans="40:40" ht="15.75" customHeight="1">
      <c r="AN478" s="121"/>
    </row>
    <row r="479" spans="40:40" ht="15.75" customHeight="1">
      <c r="AN479" s="121"/>
    </row>
    <row r="480" spans="40:40" ht="15.75" customHeight="1">
      <c r="AN480" s="121"/>
    </row>
    <row r="481" spans="40:40" ht="15.75" customHeight="1">
      <c r="AN481" s="121"/>
    </row>
    <row r="482" spans="40:40" ht="15.75" customHeight="1">
      <c r="AN482" s="121"/>
    </row>
    <row r="483" spans="40:40" ht="15.75" customHeight="1">
      <c r="AN483" s="121"/>
    </row>
    <row r="484" spans="40:40" ht="15.75" customHeight="1">
      <c r="AN484" s="121"/>
    </row>
    <row r="485" spans="40:40" ht="15.75" customHeight="1">
      <c r="AN485" s="121"/>
    </row>
    <row r="486" spans="40:40" ht="15.75" customHeight="1">
      <c r="AN486" s="121"/>
    </row>
    <row r="487" spans="40:40" ht="15.75" customHeight="1">
      <c r="AN487" s="121"/>
    </row>
    <row r="488" spans="40:40" ht="15.75" customHeight="1">
      <c r="AN488" s="121"/>
    </row>
    <row r="489" spans="40:40" ht="15.75" customHeight="1">
      <c r="AN489" s="121"/>
    </row>
    <row r="490" spans="40:40" ht="15.75" customHeight="1">
      <c r="AN490" s="121"/>
    </row>
    <row r="491" spans="40:40" ht="15.75" customHeight="1">
      <c r="AN491" s="121"/>
    </row>
    <row r="492" spans="40:40" ht="15.75" customHeight="1">
      <c r="AN492" s="121"/>
    </row>
    <row r="493" spans="40:40" ht="15.75" customHeight="1">
      <c r="AN493" s="121"/>
    </row>
    <row r="494" spans="40:40" ht="15.75" customHeight="1">
      <c r="AN494" s="121"/>
    </row>
    <row r="495" spans="40:40" ht="15.75" customHeight="1">
      <c r="AN495" s="121"/>
    </row>
    <row r="496" spans="40:40" ht="15.75" customHeight="1">
      <c r="AN496" s="121"/>
    </row>
    <row r="497" spans="40:40" ht="15.75" customHeight="1">
      <c r="AN497" s="121"/>
    </row>
    <row r="498" spans="40:40" ht="15.75" customHeight="1">
      <c r="AN498" s="121"/>
    </row>
    <row r="499" spans="40:40" ht="15.75" customHeight="1">
      <c r="AN499" s="121"/>
    </row>
    <row r="500" spans="40:40" ht="15.75" customHeight="1">
      <c r="AN500" s="121"/>
    </row>
    <row r="501" spans="40:40" ht="15.75" customHeight="1">
      <c r="AN501" s="121"/>
    </row>
    <row r="502" spans="40:40" ht="15.75" customHeight="1">
      <c r="AN502" s="121"/>
    </row>
    <row r="503" spans="40:40" ht="15.75" customHeight="1">
      <c r="AN503" s="121"/>
    </row>
    <row r="504" spans="40:40" ht="15.75" customHeight="1">
      <c r="AN504" s="121"/>
    </row>
    <row r="505" spans="40:40" ht="15.75" customHeight="1">
      <c r="AN505" s="121"/>
    </row>
    <row r="506" spans="40:40" ht="15.75" customHeight="1">
      <c r="AN506" s="121"/>
    </row>
    <row r="507" spans="40:40" ht="15.75" customHeight="1">
      <c r="AN507" s="121"/>
    </row>
    <row r="508" spans="40:40" ht="15.75" customHeight="1">
      <c r="AN508" s="121"/>
    </row>
    <row r="509" spans="40:40" ht="15.75" customHeight="1">
      <c r="AN509" s="121"/>
    </row>
    <row r="510" spans="40:40" ht="15.75" customHeight="1">
      <c r="AN510" s="121"/>
    </row>
    <row r="511" spans="40:40" ht="15.75" customHeight="1">
      <c r="AN511" s="121"/>
    </row>
    <row r="512" spans="40:40" ht="15.75" customHeight="1">
      <c r="AN512" s="121"/>
    </row>
    <row r="513" spans="40:40" ht="15.75" customHeight="1">
      <c r="AN513" s="121"/>
    </row>
    <row r="514" spans="40:40" ht="15.75" customHeight="1">
      <c r="AN514" s="121"/>
    </row>
    <row r="515" spans="40:40" ht="15.75" customHeight="1">
      <c r="AN515" s="121"/>
    </row>
    <row r="516" spans="40:40" ht="15.75" customHeight="1">
      <c r="AN516" s="121"/>
    </row>
    <row r="517" spans="40:40" ht="15.75" customHeight="1">
      <c r="AN517" s="121"/>
    </row>
    <row r="518" spans="40:40" ht="15.75" customHeight="1">
      <c r="AN518" s="121"/>
    </row>
    <row r="519" spans="40:40" ht="15.75" customHeight="1">
      <c r="AN519" s="121"/>
    </row>
    <row r="520" spans="40:40" ht="15.75" customHeight="1">
      <c r="AN520" s="121"/>
    </row>
    <row r="521" spans="40:40" ht="15.75" customHeight="1">
      <c r="AN521" s="121"/>
    </row>
    <row r="522" spans="40:40" ht="15.75" customHeight="1">
      <c r="AN522" s="121"/>
    </row>
    <row r="523" spans="40:40" ht="15.75" customHeight="1">
      <c r="AN523" s="121"/>
    </row>
    <row r="524" spans="40:40" ht="15.75" customHeight="1">
      <c r="AN524" s="121"/>
    </row>
    <row r="525" spans="40:40" ht="15.75" customHeight="1">
      <c r="AN525" s="121"/>
    </row>
    <row r="526" spans="40:40" ht="15.75" customHeight="1">
      <c r="AN526" s="121"/>
    </row>
    <row r="527" spans="40:40" ht="15.75" customHeight="1">
      <c r="AN527" s="121"/>
    </row>
    <row r="528" spans="40:40" ht="15.75" customHeight="1">
      <c r="AN528" s="121"/>
    </row>
    <row r="529" spans="40:40" ht="15.75" customHeight="1">
      <c r="AN529" s="121"/>
    </row>
    <row r="530" spans="40:40" ht="15.75" customHeight="1">
      <c r="AN530" s="121"/>
    </row>
    <row r="531" spans="40:40" ht="15.75" customHeight="1">
      <c r="AN531" s="121"/>
    </row>
    <row r="532" spans="40:40" ht="15.75" customHeight="1">
      <c r="AN532" s="121"/>
    </row>
    <row r="533" spans="40:40" ht="15.75" customHeight="1">
      <c r="AN533" s="121"/>
    </row>
    <row r="534" spans="40:40" ht="15.75" customHeight="1">
      <c r="AN534" s="121"/>
    </row>
    <row r="535" spans="40:40" ht="15.75" customHeight="1">
      <c r="AN535" s="121"/>
    </row>
    <row r="536" spans="40:40" ht="15.75" customHeight="1">
      <c r="AN536" s="121"/>
    </row>
    <row r="537" spans="40:40" ht="15.75" customHeight="1">
      <c r="AN537" s="121"/>
    </row>
    <row r="538" spans="40:40" ht="15.75" customHeight="1">
      <c r="AN538" s="121"/>
    </row>
    <row r="539" spans="40:40" ht="15.75" customHeight="1">
      <c r="AN539" s="121"/>
    </row>
    <row r="540" spans="40:40" ht="15.75" customHeight="1">
      <c r="AN540" s="121"/>
    </row>
    <row r="541" spans="40:40" ht="15.75" customHeight="1">
      <c r="AN541" s="121"/>
    </row>
    <row r="542" spans="40:40" ht="15.75" customHeight="1">
      <c r="AN542" s="121"/>
    </row>
    <row r="543" spans="40:40" ht="15.75" customHeight="1">
      <c r="AN543" s="121"/>
    </row>
    <row r="544" spans="40:40" ht="15.75" customHeight="1">
      <c r="AN544" s="121"/>
    </row>
    <row r="545" spans="40:40" ht="15.75" customHeight="1">
      <c r="AN545" s="121"/>
    </row>
    <row r="546" spans="40:40" ht="15.75" customHeight="1">
      <c r="AN546" s="121"/>
    </row>
    <row r="547" spans="40:40" ht="15.75" customHeight="1">
      <c r="AN547" s="121"/>
    </row>
    <row r="548" spans="40:40" ht="15.75" customHeight="1">
      <c r="AN548" s="121"/>
    </row>
    <row r="549" spans="40:40" ht="15.75" customHeight="1">
      <c r="AN549" s="121"/>
    </row>
    <row r="550" spans="40:40" ht="15.75" customHeight="1">
      <c r="AN550" s="121"/>
    </row>
    <row r="551" spans="40:40" ht="15.75" customHeight="1">
      <c r="AN551" s="121"/>
    </row>
    <row r="552" spans="40:40" ht="15.75" customHeight="1">
      <c r="AN552" s="121"/>
    </row>
    <row r="553" spans="40:40" ht="15.75" customHeight="1">
      <c r="AN553" s="121"/>
    </row>
    <row r="554" spans="40:40" ht="15.75" customHeight="1">
      <c r="AN554" s="121"/>
    </row>
    <row r="555" spans="40:40" ht="15.75" customHeight="1">
      <c r="AN555" s="121"/>
    </row>
    <row r="556" spans="40:40" ht="15.75" customHeight="1">
      <c r="AN556" s="121"/>
    </row>
    <row r="557" spans="40:40" ht="15.75" customHeight="1">
      <c r="AN557" s="121"/>
    </row>
    <row r="558" spans="40:40" ht="15.75" customHeight="1">
      <c r="AN558" s="121"/>
    </row>
    <row r="559" spans="40:40" ht="15.75" customHeight="1">
      <c r="AN559" s="121"/>
    </row>
    <row r="560" spans="40:40" ht="15.75" customHeight="1">
      <c r="AN560" s="121"/>
    </row>
    <row r="561" spans="40:40" ht="15.75" customHeight="1">
      <c r="AN561" s="121"/>
    </row>
    <row r="562" spans="40:40" ht="15.75" customHeight="1">
      <c r="AN562" s="121"/>
    </row>
    <row r="563" spans="40:40" ht="15.75" customHeight="1">
      <c r="AN563" s="121"/>
    </row>
    <row r="564" spans="40:40" ht="15.75" customHeight="1">
      <c r="AN564" s="121"/>
    </row>
    <row r="565" spans="40:40" ht="15.75" customHeight="1">
      <c r="AN565" s="121"/>
    </row>
    <row r="566" spans="40:40" ht="15.75" customHeight="1">
      <c r="AN566" s="121"/>
    </row>
    <row r="567" spans="40:40" ht="15.75" customHeight="1">
      <c r="AN567" s="121"/>
    </row>
    <row r="568" spans="40:40" ht="15.75" customHeight="1">
      <c r="AN568" s="121"/>
    </row>
    <row r="569" spans="40:40" ht="15.75" customHeight="1">
      <c r="AN569" s="121"/>
    </row>
    <row r="570" spans="40:40" ht="15.75" customHeight="1">
      <c r="AN570" s="121"/>
    </row>
    <row r="571" spans="40:40" ht="15.75" customHeight="1">
      <c r="AN571" s="121"/>
    </row>
    <row r="572" spans="40:40" ht="15.75" customHeight="1">
      <c r="AN572" s="121"/>
    </row>
    <row r="573" spans="40:40" ht="15.75" customHeight="1">
      <c r="AN573" s="121"/>
    </row>
    <row r="574" spans="40:40" ht="15.75" customHeight="1">
      <c r="AN574" s="121"/>
    </row>
    <row r="575" spans="40:40" ht="15.75" customHeight="1">
      <c r="AN575" s="121"/>
    </row>
    <row r="576" spans="40:40" ht="15.75" customHeight="1">
      <c r="AN576" s="121"/>
    </row>
    <row r="577" spans="40:40" ht="15.75" customHeight="1">
      <c r="AN577" s="121"/>
    </row>
    <row r="578" spans="40:40" ht="15.75" customHeight="1">
      <c r="AN578" s="121"/>
    </row>
    <row r="579" spans="40:40" ht="15.75" customHeight="1">
      <c r="AN579" s="121"/>
    </row>
    <row r="580" spans="40:40" ht="15.75" customHeight="1">
      <c r="AN580" s="121"/>
    </row>
    <row r="581" spans="40:40" ht="15.75" customHeight="1">
      <c r="AN581" s="121"/>
    </row>
    <row r="582" spans="40:40" ht="15.75" customHeight="1">
      <c r="AN582" s="121"/>
    </row>
    <row r="583" spans="40:40" ht="15.75" customHeight="1">
      <c r="AN583" s="121"/>
    </row>
    <row r="584" spans="40:40" ht="15.75" customHeight="1">
      <c r="AN584" s="121"/>
    </row>
    <row r="585" spans="40:40" ht="15.75" customHeight="1">
      <c r="AN585" s="121"/>
    </row>
    <row r="586" spans="40:40" ht="15.75" customHeight="1">
      <c r="AN586" s="121"/>
    </row>
    <row r="587" spans="40:40" ht="15.75" customHeight="1">
      <c r="AN587" s="121"/>
    </row>
    <row r="588" spans="40:40" ht="15.75" customHeight="1">
      <c r="AN588" s="121"/>
    </row>
    <row r="589" spans="40:40" ht="15.75" customHeight="1">
      <c r="AN589" s="121"/>
    </row>
    <row r="590" spans="40:40" ht="15.75" customHeight="1">
      <c r="AN590" s="121"/>
    </row>
    <row r="591" spans="40:40" ht="15.75" customHeight="1">
      <c r="AN591" s="121"/>
    </row>
    <row r="592" spans="40:40" ht="15.75" customHeight="1">
      <c r="AN592" s="121"/>
    </row>
    <row r="593" spans="40:40" ht="15.75" customHeight="1">
      <c r="AN593" s="121"/>
    </row>
    <row r="594" spans="40:40" ht="15.75" customHeight="1">
      <c r="AN594" s="121"/>
    </row>
    <row r="595" spans="40:40" ht="15.75" customHeight="1">
      <c r="AN595" s="121"/>
    </row>
    <row r="596" spans="40:40" ht="15.75" customHeight="1">
      <c r="AN596" s="121"/>
    </row>
    <row r="597" spans="40:40" ht="15.75" customHeight="1">
      <c r="AN597" s="121"/>
    </row>
    <row r="598" spans="40:40" ht="15.75" customHeight="1">
      <c r="AN598" s="121"/>
    </row>
    <row r="599" spans="40:40" ht="15.75" customHeight="1">
      <c r="AN599" s="121"/>
    </row>
    <row r="600" spans="40:40" ht="15.75" customHeight="1">
      <c r="AN600" s="121"/>
    </row>
    <row r="601" spans="40:40" ht="15.75" customHeight="1">
      <c r="AN601" s="121"/>
    </row>
    <row r="602" spans="40:40" ht="15.75" customHeight="1">
      <c r="AN602" s="121"/>
    </row>
    <row r="603" spans="40:40" ht="15.75" customHeight="1">
      <c r="AN603" s="121"/>
    </row>
    <row r="604" spans="40:40" ht="15.75" customHeight="1">
      <c r="AN604" s="121"/>
    </row>
    <row r="605" spans="40:40" ht="15.75" customHeight="1">
      <c r="AN605" s="121"/>
    </row>
    <row r="606" spans="40:40" ht="15.75" customHeight="1">
      <c r="AN606" s="121"/>
    </row>
    <row r="607" spans="40:40" ht="15.75" customHeight="1">
      <c r="AN607" s="121"/>
    </row>
    <row r="608" spans="40:40" ht="15.75" customHeight="1">
      <c r="AN608" s="121"/>
    </row>
    <row r="609" spans="40:40" ht="15.75" customHeight="1">
      <c r="AN609" s="121"/>
    </row>
    <row r="610" spans="40:40" ht="15.75" customHeight="1">
      <c r="AN610" s="121"/>
    </row>
    <row r="611" spans="40:40" ht="15.75" customHeight="1">
      <c r="AN611" s="121"/>
    </row>
    <row r="612" spans="40:40" ht="15.75" customHeight="1">
      <c r="AN612" s="121"/>
    </row>
    <row r="613" spans="40:40" ht="15.75" customHeight="1">
      <c r="AN613" s="121"/>
    </row>
    <row r="614" spans="40:40" ht="15.75" customHeight="1">
      <c r="AN614" s="121"/>
    </row>
    <row r="615" spans="40:40" ht="15.75" customHeight="1">
      <c r="AN615" s="121"/>
    </row>
    <row r="616" spans="40:40" ht="15.75" customHeight="1">
      <c r="AN616" s="121"/>
    </row>
    <row r="617" spans="40:40" ht="15.75" customHeight="1">
      <c r="AN617" s="121"/>
    </row>
    <row r="618" spans="40:40" ht="15.75" customHeight="1">
      <c r="AN618" s="121"/>
    </row>
    <row r="619" spans="40:40" ht="15.75" customHeight="1">
      <c r="AN619" s="121"/>
    </row>
    <row r="620" spans="40:40" ht="15.75" customHeight="1">
      <c r="AN620" s="121"/>
    </row>
    <row r="621" spans="40:40" ht="15.75" customHeight="1">
      <c r="AN621" s="121"/>
    </row>
    <row r="622" spans="40:40" ht="15.75" customHeight="1">
      <c r="AN622" s="121"/>
    </row>
    <row r="623" spans="40:40" ht="15.75" customHeight="1">
      <c r="AN623" s="121"/>
    </row>
    <row r="624" spans="40:40" ht="15.75" customHeight="1">
      <c r="AN624" s="121"/>
    </row>
    <row r="625" spans="40:40" ht="15.75" customHeight="1">
      <c r="AN625" s="121"/>
    </row>
    <row r="626" spans="40:40" ht="15.75" customHeight="1">
      <c r="AN626" s="121"/>
    </row>
    <row r="627" spans="40:40" ht="15.75" customHeight="1">
      <c r="AN627" s="121"/>
    </row>
    <row r="628" spans="40:40" ht="15.75" customHeight="1">
      <c r="AN628" s="121"/>
    </row>
    <row r="629" spans="40:40" ht="15.75" customHeight="1">
      <c r="AN629" s="121"/>
    </row>
    <row r="630" spans="40:40" ht="15.75" customHeight="1">
      <c r="AN630" s="121"/>
    </row>
    <row r="631" spans="40:40" ht="15.75" customHeight="1">
      <c r="AN631" s="121"/>
    </row>
    <row r="632" spans="40:40" ht="15.75" customHeight="1">
      <c r="AN632" s="121"/>
    </row>
    <row r="633" spans="40:40" ht="15.75" customHeight="1">
      <c r="AN633" s="121"/>
    </row>
    <row r="634" spans="40:40" ht="15.75" customHeight="1">
      <c r="AN634" s="121"/>
    </row>
    <row r="635" spans="40:40" ht="15.75" customHeight="1">
      <c r="AN635" s="121"/>
    </row>
    <row r="636" spans="40:40" ht="15.75" customHeight="1">
      <c r="AN636" s="121"/>
    </row>
    <row r="637" spans="40:40" ht="15.75" customHeight="1">
      <c r="AN637" s="121"/>
    </row>
    <row r="638" spans="40:40" ht="15.75" customHeight="1">
      <c r="AN638" s="121"/>
    </row>
    <row r="639" spans="40:40" ht="15.75" customHeight="1">
      <c r="AN639" s="121"/>
    </row>
    <row r="640" spans="40:40" ht="15.75" customHeight="1">
      <c r="AN640" s="121"/>
    </row>
    <row r="641" spans="40:40" ht="15.75" customHeight="1">
      <c r="AN641" s="121"/>
    </row>
    <row r="642" spans="40:40" ht="15.75" customHeight="1">
      <c r="AN642" s="121"/>
    </row>
    <row r="643" spans="40:40" ht="15.75" customHeight="1">
      <c r="AN643" s="121"/>
    </row>
    <row r="644" spans="40:40" ht="15.75" customHeight="1">
      <c r="AN644" s="121"/>
    </row>
    <row r="645" spans="40:40" ht="15.75" customHeight="1">
      <c r="AN645" s="121"/>
    </row>
    <row r="646" spans="40:40" ht="15.75" customHeight="1">
      <c r="AN646" s="121"/>
    </row>
    <row r="647" spans="40:40" ht="15.75" customHeight="1">
      <c r="AN647" s="121"/>
    </row>
    <row r="648" spans="40:40" ht="15.75" customHeight="1">
      <c r="AN648" s="121"/>
    </row>
    <row r="649" spans="40:40" ht="15.75" customHeight="1">
      <c r="AN649" s="121"/>
    </row>
    <row r="650" spans="40:40" ht="15.75" customHeight="1">
      <c r="AN650" s="121"/>
    </row>
    <row r="651" spans="40:40" ht="15.75" customHeight="1">
      <c r="AN651" s="121"/>
    </row>
    <row r="652" spans="40:40" ht="15.75" customHeight="1">
      <c r="AN652" s="121"/>
    </row>
    <row r="653" spans="40:40" ht="15.75" customHeight="1">
      <c r="AN653" s="121"/>
    </row>
    <row r="654" spans="40:40" ht="15.75" customHeight="1">
      <c r="AN654" s="121"/>
    </row>
    <row r="655" spans="40:40" ht="15.75" customHeight="1">
      <c r="AN655" s="121"/>
    </row>
    <row r="656" spans="40:40" ht="15.75" customHeight="1">
      <c r="AN656" s="121"/>
    </row>
    <row r="657" spans="40:40" ht="15.75" customHeight="1">
      <c r="AN657" s="121"/>
    </row>
    <row r="658" spans="40:40" ht="15.75" customHeight="1">
      <c r="AN658" s="121"/>
    </row>
    <row r="659" spans="40:40" ht="15.75" customHeight="1">
      <c r="AN659" s="121"/>
    </row>
    <row r="660" spans="40:40" ht="15.75" customHeight="1">
      <c r="AN660" s="121"/>
    </row>
    <row r="661" spans="40:40" ht="15.75" customHeight="1">
      <c r="AN661" s="121"/>
    </row>
    <row r="662" spans="40:40" ht="15.75" customHeight="1">
      <c r="AN662" s="121"/>
    </row>
    <row r="663" spans="40:40" ht="15.75" customHeight="1">
      <c r="AN663" s="121"/>
    </row>
    <row r="664" spans="40:40" ht="15.75" customHeight="1">
      <c r="AN664" s="121"/>
    </row>
    <row r="665" spans="40:40" ht="15.75" customHeight="1">
      <c r="AN665" s="121"/>
    </row>
    <row r="666" spans="40:40" ht="15.75" customHeight="1">
      <c r="AN666" s="121"/>
    </row>
    <row r="667" spans="40:40" ht="15.75" customHeight="1">
      <c r="AN667" s="121"/>
    </row>
    <row r="668" spans="40:40" ht="15.75" customHeight="1">
      <c r="AN668" s="121"/>
    </row>
    <row r="669" spans="40:40" ht="15.75" customHeight="1">
      <c r="AN669" s="121"/>
    </row>
    <row r="670" spans="40:40" ht="15.75" customHeight="1">
      <c r="AN670" s="121"/>
    </row>
    <row r="671" spans="40:40" ht="15.75" customHeight="1">
      <c r="AN671" s="121"/>
    </row>
    <row r="672" spans="40:40" ht="15.75" customHeight="1">
      <c r="AN672" s="121"/>
    </row>
    <row r="673" spans="40:40" ht="15.75" customHeight="1">
      <c r="AN673" s="121"/>
    </row>
    <row r="674" spans="40:40" ht="15.75" customHeight="1">
      <c r="AN674" s="121"/>
    </row>
    <row r="675" spans="40:40" ht="15.75" customHeight="1">
      <c r="AN675" s="121"/>
    </row>
    <row r="676" spans="40:40" ht="15.75" customHeight="1">
      <c r="AN676" s="121"/>
    </row>
    <row r="677" spans="40:40" ht="15.75" customHeight="1">
      <c r="AN677" s="121"/>
    </row>
    <row r="678" spans="40:40" ht="15.75" customHeight="1">
      <c r="AN678" s="121"/>
    </row>
    <row r="679" spans="40:40" ht="15.75" customHeight="1">
      <c r="AN679" s="121"/>
    </row>
    <row r="680" spans="40:40" ht="15.75" customHeight="1">
      <c r="AN680" s="121"/>
    </row>
    <row r="681" spans="40:40" ht="15.75" customHeight="1">
      <c r="AN681" s="121"/>
    </row>
    <row r="682" spans="40:40" ht="15.75" customHeight="1">
      <c r="AN682" s="121"/>
    </row>
    <row r="683" spans="40:40" ht="15.75" customHeight="1">
      <c r="AN683" s="121"/>
    </row>
    <row r="684" spans="40:40" ht="15.75" customHeight="1">
      <c r="AN684" s="121"/>
    </row>
    <row r="685" spans="40:40" ht="15.75" customHeight="1">
      <c r="AN685" s="121"/>
    </row>
    <row r="686" spans="40:40" ht="15.75" customHeight="1">
      <c r="AN686" s="121"/>
    </row>
    <row r="687" spans="40:40" ht="15.75" customHeight="1">
      <c r="AN687" s="121"/>
    </row>
    <row r="688" spans="40:40" ht="15.75" customHeight="1">
      <c r="AN688" s="121"/>
    </row>
    <row r="689" spans="40:40" ht="15.75" customHeight="1">
      <c r="AN689" s="121"/>
    </row>
    <row r="690" spans="40:40" ht="15.75" customHeight="1">
      <c r="AN690" s="121"/>
    </row>
    <row r="691" spans="40:40" ht="15.75" customHeight="1">
      <c r="AN691" s="121"/>
    </row>
    <row r="692" spans="40:40" ht="15.75" customHeight="1">
      <c r="AN692" s="121"/>
    </row>
    <row r="693" spans="40:40" ht="15.75" customHeight="1">
      <c r="AN693" s="121"/>
    </row>
    <row r="694" spans="40:40" ht="15.75" customHeight="1">
      <c r="AN694" s="121"/>
    </row>
    <row r="695" spans="40:40" ht="15.75" customHeight="1">
      <c r="AN695" s="121"/>
    </row>
    <row r="696" spans="40:40" ht="15.75" customHeight="1">
      <c r="AN696" s="121"/>
    </row>
    <row r="697" spans="40:40" ht="15.75" customHeight="1">
      <c r="AN697" s="121"/>
    </row>
    <row r="698" spans="40:40" ht="15.75" customHeight="1">
      <c r="AN698" s="121"/>
    </row>
    <row r="699" spans="40:40" ht="15.75" customHeight="1">
      <c r="AN699" s="121"/>
    </row>
    <row r="700" spans="40:40" ht="15.75" customHeight="1">
      <c r="AN700" s="121"/>
    </row>
    <row r="701" spans="40:40" ht="15.75" customHeight="1">
      <c r="AN701" s="121"/>
    </row>
    <row r="702" spans="40:40" ht="15.75" customHeight="1">
      <c r="AN702" s="121"/>
    </row>
    <row r="703" spans="40:40" ht="15.75" customHeight="1">
      <c r="AN703" s="121"/>
    </row>
    <row r="704" spans="40:40" ht="15.75" customHeight="1">
      <c r="AN704" s="121"/>
    </row>
    <row r="705" spans="40:40" ht="15.75" customHeight="1">
      <c r="AN705" s="121"/>
    </row>
    <row r="706" spans="40:40" ht="15.75" customHeight="1">
      <c r="AN706" s="121"/>
    </row>
    <row r="707" spans="40:40" ht="15.75" customHeight="1">
      <c r="AN707" s="121"/>
    </row>
    <row r="708" spans="40:40" ht="15.75" customHeight="1">
      <c r="AN708" s="121"/>
    </row>
    <row r="709" spans="40:40" ht="15.75" customHeight="1">
      <c r="AN709" s="121"/>
    </row>
    <row r="710" spans="40:40" ht="15.75" customHeight="1">
      <c r="AN710" s="121"/>
    </row>
    <row r="711" spans="40:40" ht="15.75" customHeight="1">
      <c r="AN711" s="121"/>
    </row>
    <row r="712" spans="40:40" ht="15.75" customHeight="1">
      <c r="AN712" s="121"/>
    </row>
    <row r="713" spans="40:40" ht="15.75" customHeight="1">
      <c r="AN713" s="121"/>
    </row>
    <row r="714" spans="40:40" ht="15.75" customHeight="1">
      <c r="AN714" s="121"/>
    </row>
    <row r="715" spans="40:40" ht="15.75" customHeight="1">
      <c r="AN715" s="121"/>
    </row>
    <row r="716" spans="40:40" ht="15.75" customHeight="1">
      <c r="AN716" s="121"/>
    </row>
    <row r="717" spans="40:40" ht="15.75" customHeight="1">
      <c r="AN717" s="121"/>
    </row>
    <row r="718" spans="40:40" ht="15.75" customHeight="1">
      <c r="AN718" s="121"/>
    </row>
    <row r="719" spans="40:40" ht="15.75" customHeight="1">
      <c r="AN719" s="121"/>
    </row>
    <row r="720" spans="40:40" ht="15.75" customHeight="1">
      <c r="AN720" s="121"/>
    </row>
    <row r="721" spans="40:40" ht="15.75" customHeight="1">
      <c r="AN721" s="121"/>
    </row>
    <row r="722" spans="40:40" ht="15.75" customHeight="1">
      <c r="AN722" s="121"/>
    </row>
    <row r="723" spans="40:40" ht="15.75" customHeight="1">
      <c r="AN723" s="121"/>
    </row>
    <row r="724" spans="40:40" ht="15.75" customHeight="1">
      <c r="AN724" s="121"/>
    </row>
    <row r="725" spans="40:40" ht="15.75" customHeight="1">
      <c r="AN725" s="121"/>
    </row>
    <row r="726" spans="40:40" ht="15.75" customHeight="1">
      <c r="AN726" s="121"/>
    </row>
    <row r="727" spans="40:40" ht="15.75" customHeight="1">
      <c r="AN727" s="121"/>
    </row>
    <row r="728" spans="40:40" ht="15.75" customHeight="1">
      <c r="AN728" s="121"/>
    </row>
    <row r="729" spans="40:40" ht="15.75" customHeight="1">
      <c r="AN729" s="121"/>
    </row>
    <row r="730" spans="40:40" ht="15.75" customHeight="1">
      <c r="AN730" s="121"/>
    </row>
    <row r="731" spans="40:40" ht="15.75" customHeight="1">
      <c r="AN731" s="121"/>
    </row>
    <row r="732" spans="40:40" ht="15.75" customHeight="1">
      <c r="AN732" s="121"/>
    </row>
    <row r="733" spans="40:40" ht="15.75" customHeight="1">
      <c r="AN733" s="121"/>
    </row>
    <row r="734" spans="40:40" ht="15.75" customHeight="1">
      <c r="AN734" s="121"/>
    </row>
    <row r="735" spans="40:40" ht="15.75" customHeight="1">
      <c r="AN735" s="121"/>
    </row>
    <row r="736" spans="40:40" ht="15.75" customHeight="1">
      <c r="AN736" s="121"/>
    </row>
    <row r="737" spans="40:40" ht="15.75" customHeight="1">
      <c r="AN737" s="121"/>
    </row>
    <row r="738" spans="40:40" ht="15.75" customHeight="1">
      <c r="AN738" s="121"/>
    </row>
    <row r="739" spans="40:40" ht="15.75" customHeight="1">
      <c r="AN739" s="121"/>
    </row>
    <row r="740" spans="40:40" ht="15.75" customHeight="1">
      <c r="AN740" s="121"/>
    </row>
    <row r="741" spans="40:40" ht="15.75" customHeight="1">
      <c r="AN741" s="121"/>
    </row>
    <row r="742" spans="40:40" ht="15.75" customHeight="1">
      <c r="AN742" s="121"/>
    </row>
    <row r="743" spans="40:40" ht="15.75" customHeight="1">
      <c r="AN743" s="121"/>
    </row>
    <row r="744" spans="40:40" ht="15.75" customHeight="1">
      <c r="AN744" s="121"/>
    </row>
    <row r="745" spans="40:40" ht="15.75" customHeight="1">
      <c r="AN745" s="121"/>
    </row>
    <row r="746" spans="40:40" ht="15.75" customHeight="1">
      <c r="AN746" s="121"/>
    </row>
    <row r="747" spans="40:40" ht="15.75" customHeight="1">
      <c r="AN747" s="121"/>
    </row>
    <row r="748" spans="40:40" ht="15.75" customHeight="1">
      <c r="AN748" s="121"/>
    </row>
    <row r="749" spans="40:40" ht="15.75" customHeight="1">
      <c r="AN749" s="121"/>
    </row>
    <row r="750" spans="40:40" ht="15.75" customHeight="1">
      <c r="AN750" s="121"/>
    </row>
    <row r="751" spans="40:40" ht="15.75" customHeight="1">
      <c r="AN751" s="121"/>
    </row>
    <row r="752" spans="40:40" ht="15.75" customHeight="1">
      <c r="AN752" s="121"/>
    </row>
    <row r="753" spans="40:40" ht="15.75" customHeight="1">
      <c r="AN753" s="121"/>
    </row>
    <row r="754" spans="40:40" ht="15.75" customHeight="1">
      <c r="AN754" s="121"/>
    </row>
    <row r="755" spans="40:40" ht="15.75" customHeight="1">
      <c r="AN755" s="121"/>
    </row>
    <row r="756" spans="40:40" ht="15.75" customHeight="1">
      <c r="AN756" s="121"/>
    </row>
    <row r="757" spans="40:40" ht="15.75" customHeight="1">
      <c r="AN757" s="121"/>
    </row>
    <row r="758" spans="40:40" ht="15.75" customHeight="1">
      <c r="AN758" s="121"/>
    </row>
    <row r="759" spans="40:40" ht="15.75" customHeight="1">
      <c r="AN759" s="121"/>
    </row>
    <row r="760" spans="40:40" ht="15.75" customHeight="1">
      <c r="AN760" s="121"/>
    </row>
    <row r="761" spans="40:40" ht="15.75" customHeight="1">
      <c r="AN761" s="121"/>
    </row>
    <row r="762" spans="40:40" ht="15.75" customHeight="1">
      <c r="AN762" s="121"/>
    </row>
    <row r="763" spans="40:40" ht="15.75" customHeight="1">
      <c r="AN763" s="121"/>
    </row>
    <row r="764" spans="40:40" ht="15.75" customHeight="1">
      <c r="AN764" s="121"/>
    </row>
    <row r="765" spans="40:40" ht="15.75" customHeight="1">
      <c r="AN765" s="121"/>
    </row>
    <row r="766" spans="40:40" ht="15.75" customHeight="1">
      <c r="AN766" s="121"/>
    </row>
    <row r="767" spans="40:40" ht="15.75" customHeight="1">
      <c r="AN767" s="121"/>
    </row>
    <row r="768" spans="40:40" ht="15.75" customHeight="1">
      <c r="AN768" s="121"/>
    </row>
    <row r="769" spans="40:40" ht="15.75" customHeight="1">
      <c r="AN769" s="121"/>
    </row>
    <row r="770" spans="40:40" ht="15.75" customHeight="1">
      <c r="AN770" s="121"/>
    </row>
    <row r="771" spans="40:40" ht="15.75" customHeight="1">
      <c r="AN771" s="121"/>
    </row>
    <row r="772" spans="40:40" ht="15.75" customHeight="1">
      <c r="AN772" s="121"/>
    </row>
    <row r="773" spans="40:40" ht="15.75" customHeight="1">
      <c r="AN773" s="121"/>
    </row>
    <row r="774" spans="40:40" ht="15.75" customHeight="1">
      <c r="AN774" s="121"/>
    </row>
    <row r="775" spans="40:40" ht="15.75" customHeight="1">
      <c r="AN775" s="121"/>
    </row>
    <row r="776" spans="40:40" ht="15.75" customHeight="1">
      <c r="AN776" s="121"/>
    </row>
    <row r="777" spans="40:40" ht="15.75" customHeight="1">
      <c r="AN777" s="121"/>
    </row>
    <row r="778" spans="40:40" ht="15.75" customHeight="1">
      <c r="AN778" s="121"/>
    </row>
    <row r="779" spans="40:40" ht="15.75" customHeight="1">
      <c r="AN779" s="121"/>
    </row>
    <row r="780" spans="40:40" ht="15.75" customHeight="1">
      <c r="AN780" s="121"/>
    </row>
    <row r="781" spans="40:40" ht="15.75" customHeight="1">
      <c r="AN781" s="121"/>
    </row>
    <row r="782" spans="40:40" ht="15.75" customHeight="1">
      <c r="AN782" s="121"/>
    </row>
    <row r="783" spans="40:40" ht="15.75" customHeight="1">
      <c r="AN783" s="121"/>
    </row>
    <row r="784" spans="40:40" ht="15.75" customHeight="1">
      <c r="AN784" s="121"/>
    </row>
    <row r="785" spans="40:40" ht="15.75" customHeight="1">
      <c r="AN785" s="121"/>
    </row>
    <row r="786" spans="40:40" ht="15.75" customHeight="1">
      <c r="AN786" s="121"/>
    </row>
    <row r="787" spans="40:40" ht="15.75" customHeight="1">
      <c r="AN787" s="121"/>
    </row>
    <row r="788" spans="40:40" ht="15.75" customHeight="1">
      <c r="AN788" s="121"/>
    </row>
    <row r="789" spans="40:40" ht="15.75" customHeight="1">
      <c r="AN789" s="121"/>
    </row>
    <row r="790" spans="40:40" ht="15.75" customHeight="1">
      <c r="AN790" s="121"/>
    </row>
    <row r="791" spans="40:40" ht="15.75" customHeight="1">
      <c r="AN791" s="121"/>
    </row>
    <row r="792" spans="40:40" ht="15.75" customHeight="1">
      <c r="AN792" s="121"/>
    </row>
    <row r="793" spans="40:40" ht="15.75" customHeight="1">
      <c r="AN793" s="121"/>
    </row>
    <row r="794" spans="40:40" ht="15.75" customHeight="1">
      <c r="AN794" s="121"/>
    </row>
    <row r="795" spans="40:40" ht="15.75" customHeight="1">
      <c r="AN795" s="121"/>
    </row>
    <row r="796" spans="40:40" ht="15.75" customHeight="1">
      <c r="AN796" s="121"/>
    </row>
    <row r="797" spans="40:40" ht="15.75" customHeight="1">
      <c r="AN797" s="121"/>
    </row>
    <row r="798" spans="40:40" ht="15.75" customHeight="1">
      <c r="AN798" s="121"/>
    </row>
    <row r="799" spans="40:40" ht="15.75" customHeight="1">
      <c r="AN799" s="121"/>
    </row>
    <row r="800" spans="40:40" ht="15.75" customHeight="1">
      <c r="AN800" s="121"/>
    </row>
    <row r="801" spans="40:40" ht="15.75" customHeight="1">
      <c r="AN801" s="121"/>
    </row>
    <row r="802" spans="40:40" ht="15.75" customHeight="1">
      <c r="AN802" s="121"/>
    </row>
    <row r="803" spans="40:40" ht="15.75" customHeight="1">
      <c r="AN803" s="121"/>
    </row>
    <row r="804" spans="40:40" ht="15.75" customHeight="1">
      <c r="AN804" s="121"/>
    </row>
    <row r="805" spans="40:40" ht="15.75" customHeight="1">
      <c r="AN805" s="121"/>
    </row>
    <row r="806" spans="40:40" ht="15.75" customHeight="1">
      <c r="AN806" s="121"/>
    </row>
    <row r="807" spans="40:40" ht="15.75" customHeight="1">
      <c r="AN807" s="121"/>
    </row>
    <row r="808" spans="40:40" ht="15.75" customHeight="1">
      <c r="AN808" s="121"/>
    </row>
    <row r="809" spans="40:40" ht="15.75" customHeight="1">
      <c r="AN809" s="121"/>
    </row>
    <row r="810" spans="40:40" ht="15.75" customHeight="1">
      <c r="AN810" s="121"/>
    </row>
    <row r="811" spans="40:40" ht="15.75" customHeight="1">
      <c r="AN811" s="121"/>
    </row>
    <row r="812" spans="40:40" ht="15.75" customHeight="1">
      <c r="AN812" s="121"/>
    </row>
    <row r="813" spans="40:40" ht="15.75" customHeight="1">
      <c r="AN813" s="121"/>
    </row>
    <row r="814" spans="40:40" ht="15.75" customHeight="1">
      <c r="AN814" s="121"/>
    </row>
    <row r="815" spans="40:40" ht="15.75" customHeight="1">
      <c r="AN815" s="121"/>
    </row>
    <row r="816" spans="40:40" ht="15.75" customHeight="1">
      <c r="AN816" s="121"/>
    </row>
    <row r="817" spans="40:40" ht="15.75" customHeight="1">
      <c r="AN817" s="121"/>
    </row>
    <row r="818" spans="40:40" ht="15.75" customHeight="1">
      <c r="AN818" s="121"/>
    </row>
    <row r="819" spans="40:40" ht="15.75" customHeight="1">
      <c r="AN819" s="121"/>
    </row>
    <row r="820" spans="40:40" ht="15.75" customHeight="1">
      <c r="AN820" s="121"/>
    </row>
    <row r="821" spans="40:40" ht="15.75" customHeight="1">
      <c r="AN821" s="121"/>
    </row>
    <row r="822" spans="40:40" ht="15.75" customHeight="1">
      <c r="AN822" s="121"/>
    </row>
    <row r="823" spans="40:40" ht="15.75" customHeight="1">
      <c r="AN823" s="121"/>
    </row>
    <row r="824" spans="40:40" ht="15.75" customHeight="1">
      <c r="AN824" s="121"/>
    </row>
    <row r="825" spans="40:40" ht="15.75" customHeight="1">
      <c r="AN825" s="121"/>
    </row>
    <row r="826" spans="40:40" ht="15.75" customHeight="1">
      <c r="AN826" s="121"/>
    </row>
    <row r="827" spans="40:40" ht="15.75" customHeight="1">
      <c r="AN827" s="121"/>
    </row>
    <row r="828" spans="40:40" ht="15.75" customHeight="1">
      <c r="AN828" s="121"/>
    </row>
    <row r="829" spans="40:40" ht="15.75" customHeight="1">
      <c r="AN829" s="121"/>
    </row>
    <row r="830" spans="40:40" ht="15.75" customHeight="1">
      <c r="AN830" s="121"/>
    </row>
    <row r="831" spans="40:40" ht="15.75" customHeight="1">
      <c r="AN831" s="121"/>
    </row>
    <row r="832" spans="40:40" ht="15.75" customHeight="1">
      <c r="AN832" s="121"/>
    </row>
    <row r="833" spans="40:40" ht="15.75" customHeight="1">
      <c r="AN833" s="121"/>
    </row>
    <row r="834" spans="40:40" ht="15.75" customHeight="1">
      <c r="AN834" s="121"/>
    </row>
    <row r="835" spans="40:40" ht="15.75" customHeight="1">
      <c r="AN835" s="121"/>
    </row>
    <row r="836" spans="40:40" ht="15.75" customHeight="1">
      <c r="AN836" s="121"/>
    </row>
    <row r="837" spans="40:40" ht="15.75" customHeight="1">
      <c r="AN837" s="121"/>
    </row>
    <row r="838" spans="40:40" ht="15.75" customHeight="1">
      <c r="AN838" s="121"/>
    </row>
    <row r="839" spans="40:40" ht="15.75" customHeight="1">
      <c r="AN839" s="121"/>
    </row>
    <row r="840" spans="40:40" ht="15.75" customHeight="1">
      <c r="AN840" s="121"/>
    </row>
    <row r="841" spans="40:40" ht="15.75" customHeight="1">
      <c r="AN841" s="121"/>
    </row>
    <row r="842" spans="40:40" ht="15.75" customHeight="1">
      <c r="AN842" s="121"/>
    </row>
    <row r="843" spans="40:40" ht="15.75" customHeight="1">
      <c r="AN843" s="121"/>
    </row>
    <row r="844" spans="40:40" ht="15.75" customHeight="1">
      <c r="AN844" s="121"/>
    </row>
    <row r="845" spans="40:40" ht="15.75" customHeight="1">
      <c r="AN845" s="121"/>
    </row>
    <row r="846" spans="40:40" ht="15.75" customHeight="1">
      <c r="AN846" s="121"/>
    </row>
    <row r="847" spans="40:40" ht="15.75" customHeight="1">
      <c r="AN847" s="121"/>
    </row>
    <row r="848" spans="40:40" ht="15.75" customHeight="1">
      <c r="AN848" s="121"/>
    </row>
    <row r="849" spans="40:40" ht="15.75" customHeight="1">
      <c r="AN849" s="121"/>
    </row>
    <row r="850" spans="40:40" ht="15.75" customHeight="1">
      <c r="AN850" s="121"/>
    </row>
    <row r="851" spans="40:40" ht="15.75" customHeight="1">
      <c r="AN851" s="121"/>
    </row>
    <row r="852" spans="40:40" ht="15.75" customHeight="1">
      <c r="AN852" s="121"/>
    </row>
    <row r="853" spans="40:40" ht="15.75" customHeight="1">
      <c r="AN853" s="121"/>
    </row>
    <row r="854" spans="40:40" ht="15.75" customHeight="1">
      <c r="AN854" s="121"/>
    </row>
    <row r="855" spans="40:40" ht="15.75" customHeight="1">
      <c r="AN855" s="121"/>
    </row>
    <row r="856" spans="40:40" ht="15.75" customHeight="1">
      <c r="AN856" s="121"/>
    </row>
    <row r="857" spans="40:40" ht="15.75" customHeight="1">
      <c r="AN857" s="121"/>
    </row>
    <row r="858" spans="40:40" ht="15.75" customHeight="1">
      <c r="AN858" s="121"/>
    </row>
    <row r="859" spans="40:40" ht="15.75" customHeight="1">
      <c r="AN859" s="121"/>
    </row>
    <row r="860" spans="40:40" ht="15.75" customHeight="1">
      <c r="AN860" s="121"/>
    </row>
    <row r="861" spans="40:40" ht="15.75" customHeight="1">
      <c r="AN861" s="121"/>
    </row>
    <row r="862" spans="40:40" ht="15.75" customHeight="1">
      <c r="AN862" s="121"/>
    </row>
    <row r="863" spans="40:40" ht="15.75" customHeight="1">
      <c r="AN863" s="121"/>
    </row>
    <row r="864" spans="40:40" ht="15.75" customHeight="1">
      <c r="AN864" s="121"/>
    </row>
    <row r="865" spans="40:40" ht="15.75" customHeight="1">
      <c r="AN865" s="121"/>
    </row>
    <row r="866" spans="40:40" ht="15.75" customHeight="1">
      <c r="AN866" s="121"/>
    </row>
    <row r="867" spans="40:40" ht="15.75" customHeight="1">
      <c r="AN867" s="121"/>
    </row>
    <row r="868" spans="40:40" ht="15.75" customHeight="1">
      <c r="AN868" s="121"/>
    </row>
    <row r="869" spans="40:40" ht="15.75" customHeight="1">
      <c r="AN869" s="121"/>
    </row>
    <row r="870" spans="40:40" ht="15.75" customHeight="1">
      <c r="AN870" s="121"/>
    </row>
    <row r="871" spans="40:40" ht="15.75" customHeight="1">
      <c r="AN871" s="121"/>
    </row>
    <row r="872" spans="40:40" ht="15.75" customHeight="1">
      <c r="AN872" s="121"/>
    </row>
    <row r="873" spans="40:40" ht="15.75" customHeight="1">
      <c r="AN873" s="121"/>
    </row>
    <row r="874" spans="40:40" ht="15.75" customHeight="1">
      <c r="AN874" s="121"/>
    </row>
    <row r="875" spans="40:40" ht="15.75" customHeight="1">
      <c r="AN875" s="121"/>
    </row>
    <row r="876" spans="40:40" ht="15.75" customHeight="1">
      <c r="AN876" s="121"/>
    </row>
    <row r="877" spans="40:40" ht="15.75" customHeight="1">
      <c r="AN877" s="121"/>
    </row>
    <row r="878" spans="40:40" ht="15.75" customHeight="1">
      <c r="AN878" s="121"/>
    </row>
    <row r="879" spans="40:40" ht="15.75" customHeight="1">
      <c r="AN879" s="121"/>
    </row>
    <row r="880" spans="40:40" ht="15.75" customHeight="1">
      <c r="AN880" s="121"/>
    </row>
    <row r="881" spans="40:40" ht="15.75" customHeight="1">
      <c r="AN881" s="121"/>
    </row>
    <row r="882" spans="40:40" ht="15.75" customHeight="1">
      <c r="AN882" s="121"/>
    </row>
    <row r="883" spans="40:40" ht="15.75" customHeight="1">
      <c r="AN883" s="121"/>
    </row>
    <row r="884" spans="40:40" ht="15.75" customHeight="1">
      <c r="AN884" s="121"/>
    </row>
    <row r="885" spans="40:40" ht="15.75" customHeight="1">
      <c r="AN885" s="121"/>
    </row>
    <row r="886" spans="40:40" ht="15.75" customHeight="1">
      <c r="AN886" s="121"/>
    </row>
    <row r="887" spans="40:40" ht="15.75" customHeight="1">
      <c r="AN887" s="121"/>
    </row>
    <row r="888" spans="40:40" ht="15.75" customHeight="1">
      <c r="AN888" s="121"/>
    </row>
    <row r="889" spans="40:40" ht="15.75" customHeight="1">
      <c r="AN889" s="121"/>
    </row>
    <row r="890" spans="40:40" ht="15.75" customHeight="1">
      <c r="AN890" s="121"/>
    </row>
    <row r="891" spans="40:40" ht="15.75" customHeight="1">
      <c r="AN891" s="121"/>
    </row>
    <row r="892" spans="40:40" ht="15.75" customHeight="1">
      <c r="AN892" s="121"/>
    </row>
    <row r="893" spans="40:40" ht="15.75" customHeight="1">
      <c r="AN893" s="121"/>
    </row>
    <row r="894" spans="40:40" ht="15.75" customHeight="1">
      <c r="AN894" s="121"/>
    </row>
    <row r="895" spans="40:40" ht="15.75" customHeight="1">
      <c r="AN895" s="121"/>
    </row>
    <row r="896" spans="40:40" ht="15.75" customHeight="1">
      <c r="AN896" s="121"/>
    </row>
    <row r="897" spans="40:40" ht="15.75" customHeight="1">
      <c r="AN897" s="121"/>
    </row>
    <row r="898" spans="40:40" ht="15.75" customHeight="1">
      <c r="AN898" s="121"/>
    </row>
    <row r="899" spans="40:40" ht="15.75" customHeight="1">
      <c r="AN899" s="121"/>
    </row>
    <row r="900" spans="40:40" ht="15.75" customHeight="1">
      <c r="AN900" s="121"/>
    </row>
    <row r="901" spans="40:40" ht="15.75" customHeight="1">
      <c r="AN901" s="121"/>
    </row>
    <row r="902" spans="40:40" ht="15.75" customHeight="1">
      <c r="AN902" s="121"/>
    </row>
    <row r="903" spans="40:40" ht="15.75" customHeight="1">
      <c r="AN903" s="121"/>
    </row>
    <row r="904" spans="40:40" ht="15.75" customHeight="1">
      <c r="AN904" s="121"/>
    </row>
    <row r="905" spans="40:40" ht="15.75" customHeight="1">
      <c r="AN905" s="121"/>
    </row>
    <row r="906" spans="40:40" ht="15.75" customHeight="1">
      <c r="AN906" s="121"/>
    </row>
    <row r="907" spans="40:40" ht="15.75" customHeight="1">
      <c r="AN907" s="121"/>
    </row>
    <row r="908" spans="40:40" ht="15.75" customHeight="1">
      <c r="AN908" s="121"/>
    </row>
    <row r="909" spans="40:40" ht="15.75" customHeight="1">
      <c r="AN909" s="121"/>
    </row>
    <row r="910" spans="40:40" ht="15.75" customHeight="1">
      <c r="AN910" s="121"/>
    </row>
    <row r="911" spans="40:40" ht="15.75" customHeight="1">
      <c r="AN911" s="121"/>
    </row>
    <row r="912" spans="40:40" ht="15.75" customHeight="1">
      <c r="AN912" s="121"/>
    </row>
    <row r="913" spans="40:40" ht="15.75" customHeight="1">
      <c r="AN913" s="121"/>
    </row>
    <row r="914" spans="40:40" ht="15.75" customHeight="1">
      <c r="AN914" s="121"/>
    </row>
    <row r="915" spans="40:40" ht="15.75" customHeight="1">
      <c r="AN915" s="121"/>
    </row>
    <row r="916" spans="40:40" ht="15.75" customHeight="1">
      <c r="AN916" s="121"/>
    </row>
    <row r="917" spans="40:40" ht="15.75" customHeight="1">
      <c r="AN917" s="121"/>
    </row>
    <row r="918" spans="40:40" ht="15.75" customHeight="1">
      <c r="AN918" s="121"/>
    </row>
    <row r="919" spans="40:40" ht="15.75" customHeight="1">
      <c r="AN919" s="121"/>
    </row>
    <row r="920" spans="40:40" ht="15.75" customHeight="1">
      <c r="AN920" s="121"/>
    </row>
    <row r="921" spans="40:40" ht="15.75" customHeight="1">
      <c r="AN921" s="121"/>
    </row>
    <row r="922" spans="40:40" ht="15.75" customHeight="1">
      <c r="AN922" s="121"/>
    </row>
    <row r="923" spans="40:40" ht="15.75" customHeight="1">
      <c r="AN923" s="121"/>
    </row>
    <row r="924" spans="40:40" ht="15.75" customHeight="1">
      <c r="AN924" s="121"/>
    </row>
    <row r="925" spans="40:40" ht="15.75" customHeight="1">
      <c r="AN925" s="121"/>
    </row>
    <row r="926" spans="40:40" ht="15.75" customHeight="1">
      <c r="AN926" s="121"/>
    </row>
    <row r="927" spans="40:40" ht="15.75" customHeight="1">
      <c r="AN927" s="121"/>
    </row>
    <row r="928" spans="40:40" ht="15.75" customHeight="1">
      <c r="AN928" s="121"/>
    </row>
    <row r="929" spans="40:40" ht="15.75" customHeight="1">
      <c r="AN929" s="121"/>
    </row>
    <row r="930" spans="40:40" ht="15.75" customHeight="1">
      <c r="AN930" s="121"/>
    </row>
    <row r="931" spans="40:40" ht="15.75" customHeight="1">
      <c r="AN931" s="121"/>
    </row>
    <row r="932" spans="40:40" ht="15.75" customHeight="1">
      <c r="AN932" s="121"/>
    </row>
    <row r="933" spans="40:40" ht="15.75" customHeight="1">
      <c r="AN933" s="121"/>
    </row>
    <row r="934" spans="40:40" ht="15.75" customHeight="1">
      <c r="AN934" s="121"/>
    </row>
    <row r="935" spans="40:40" ht="15.75" customHeight="1">
      <c r="AN935" s="121"/>
    </row>
    <row r="936" spans="40:40" ht="15.75" customHeight="1">
      <c r="AN936" s="121"/>
    </row>
    <row r="937" spans="40:40" ht="15.75" customHeight="1">
      <c r="AN937" s="121"/>
    </row>
    <row r="938" spans="40:40" ht="15.75" customHeight="1">
      <c r="AN938" s="121"/>
    </row>
    <row r="939" spans="40:40" ht="15.75" customHeight="1">
      <c r="AN939" s="121"/>
    </row>
    <row r="940" spans="40:40" ht="15.75" customHeight="1">
      <c r="AN940" s="121"/>
    </row>
    <row r="941" spans="40:40" ht="15.75" customHeight="1">
      <c r="AN941" s="121"/>
    </row>
    <row r="942" spans="40:40" ht="15.75" customHeight="1">
      <c r="AN942" s="121"/>
    </row>
    <row r="943" spans="40:40" ht="15.75" customHeight="1">
      <c r="AN943" s="121"/>
    </row>
    <row r="944" spans="40:40" ht="15.75" customHeight="1">
      <c r="AN944" s="121"/>
    </row>
    <row r="945" spans="40:40" ht="15.75" customHeight="1">
      <c r="AN945" s="121"/>
    </row>
    <row r="946" spans="40:40" ht="15.75" customHeight="1">
      <c r="AN946" s="121"/>
    </row>
    <row r="947" spans="40:40" ht="15.75" customHeight="1">
      <c r="AN947" s="121"/>
    </row>
    <row r="948" spans="40:40" ht="15.75" customHeight="1">
      <c r="AN948" s="121"/>
    </row>
    <row r="949" spans="40:40" ht="15.75" customHeight="1">
      <c r="AN949" s="121"/>
    </row>
    <row r="950" spans="40:40" ht="15.75" customHeight="1">
      <c r="AN950" s="121"/>
    </row>
    <row r="951" spans="40:40" ht="15.75" customHeight="1">
      <c r="AN951" s="121"/>
    </row>
    <row r="952" spans="40:40" ht="15.75" customHeight="1">
      <c r="AN952" s="121"/>
    </row>
    <row r="953" spans="40:40" ht="15.75" customHeight="1">
      <c r="AN953" s="121"/>
    </row>
    <row r="954" spans="40:40" ht="15.75" customHeight="1">
      <c r="AN954" s="121"/>
    </row>
    <row r="955" spans="40:40" ht="15.75" customHeight="1">
      <c r="AN955" s="121"/>
    </row>
    <row r="956" spans="40:40" ht="15.75" customHeight="1">
      <c r="AN956" s="121"/>
    </row>
    <row r="957" spans="40:40" ht="15.75" customHeight="1">
      <c r="AN957" s="121"/>
    </row>
    <row r="958" spans="40:40" ht="15.75" customHeight="1">
      <c r="AN958" s="121"/>
    </row>
    <row r="959" spans="40:40" ht="15.75" customHeight="1">
      <c r="AN959" s="121"/>
    </row>
    <row r="960" spans="40:40" ht="15.75" customHeight="1">
      <c r="AN960" s="121"/>
    </row>
    <row r="961" spans="40:40" ht="15.75" customHeight="1">
      <c r="AN961" s="121"/>
    </row>
    <row r="962" spans="40:40" ht="15.75" customHeight="1">
      <c r="AN962" s="121"/>
    </row>
    <row r="963" spans="40:40" ht="15.75" customHeight="1">
      <c r="AN963" s="121"/>
    </row>
    <row r="964" spans="40:40" ht="15.75" customHeight="1">
      <c r="AN964" s="121"/>
    </row>
    <row r="965" spans="40:40" ht="15.75" customHeight="1">
      <c r="AN965" s="121"/>
    </row>
    <row r="966" spans="40:40" ht="15.75" customHeight="1">
      <c r="AN966" s="121"/>
    </row>
    <row r="967" spans="40:40" ht="15.75" customHeight="1">
      <c r="AN967" s="121"/>
    </row>
    <row r="968" spans="40:40" ht="15.75" customHeight="1">
      <c r="AN968" s="121"/>
    </row>
    <row r="969" spans="40:40" ht="15.75" customHeight="1">
      <c r="AN969" s="121"/>
    </row>
    <row r="970" spans="40:40" ht="15.75" customHeight="1">
      <c r="AN970" s="121"/>
    </row>
    <row r="971" spans="40:40" ht="15.75" customHeight="1">
      <c r="AN971" s="121"/>
    </row>
    <row r="972" spans="40:40" ht="15.75" customHeight="1">
      <c r="AN972" s="121"/>
    </row>
    <row r="973" spans="40:40" ht="15.75" customHeight="1">
      <c r="AN973" s="121"/>
    </row>
    <row r="974" spans="40:40" ht="15.75" customHeight="1">
      <c r="AN974" s="121"/>
    </row>
    <row r="975" spans="40:40" ht="15.75" customHeight="1">
      <c r="AN975" s="121"/>
    </row>
    <row r="976" spans="40:40" ht="15.75" customHeight="1">
      <c r="AN976" s="121"/>
    </row>
    <row r="977" spans="40:40" ht="15.75" customHeight="1">
      <c r="AN977" s="121"/>
    </row>
    <row r="978" spans="40:40" ht="15.75" customHeight="1">
      <c r="AN978" s="121"/>
    </row>
    <row r="979" spans="40:40" ht="15.75" customHeight="1">
      <c r="AN979" s="121"/>
    </row>
    <row r="980" spans="40:40" ht="15.75" customHeight="1">
      <c r="AN980" s="121"/>
    </row>
    <row r="981" spans="40:40" ht="15.75" customHeight="1">
      <c r="AN981" s="121"/>
    </row>
    <row r="982" spans="40:40" ht="15.75" customHeight="1">
      <c r="AN982" s="121"/>
    </row>
    <row r="983" spans="40:40" ht="15.75" customHeight="1">
      <c r="AN983" s="121"/>
    </row>
    <row r="984" spans="40:40" ht="15.75" customHeight="1">
      <c r="AN984" s="121"/>
    </row>
    <row r="985" spans="40:40" ht="15.75" customHeight="1">
      <c r="AN985" s="121"/>
    </row>
    <row r="986" spans="40:40" ht="15.75" customHeight="1">
      <c r="AN986" s="121"/>
    </row>
    <row r="987" spans="40:40" ht="15.75" customHeight="1">
      <c r="AN987" s="121"/>
    </row>
    <row r="988" spans="40:40" ht="15.75" customHeight="1">
      <c r="AN988" s="121"/>
    </row>
    <row r="989" spans="40:40" ht="15.75" customHeight="1">
      <c r="AN989" s="121"/>
    </row>
    <row r="990" spans="40:40" ht="15.75" customHeight="1">
      <c r="AN990" s="121"/>
    </row>
    <row r="991" spans="40:40" ht="15.75" customHeight="1">
      <c r="AN991" s="121"/>
    </row>
    <row r="992" spans="40:40" ht="15.75" customHeight="1">
      <c r="AN992" s="121"/>
    </row>
    <row r="993" spans="40:40" ht="15.75" customHeight="1">
      <c r="AN993" s="121"/>
    </row>
    <row r="994" spans="40:40" ht="15.75" customHeight="1">
      <c r="AN994" s="121"/>
    </row>
    <row r="995" spans="40:40" ht="15.75" customHeight="1">
      <c r="AN995" s="121"/>
    </row>
    <row r="996" spans="40:40" ht="15.75" customHeight="1">
      <c r="AN996" s="121"/>
    </row>
    <row r="997" spans="40:40" ht="15.75" customHeight="1">
      <c r="AN997" s="121"/>
    </row>
    <row r="998" spans="40:40" ht="15.75" customHeight="1">
      <c r="AN998" s="121"/>
    </row>
    <row r="999" spans="40:40" ht="15.75" customHeight="1">
      <c r="AN999" s="121"/>
    </row>
    <row r="1000" spans="40:40" ht="15.75" customHeight="1">
      <c r="AN1000" s="121"/>
    </row>
  </sheetData>
  <mergeCells count="426">
    <mergeCell ref="G26:G27"/>
    <mergeCell ref="M26:M27"/>
    <mergeCell ref="N26:N27"/>
    <mergeCell ref="E26:E27"/>
    <mergeCell ref="A28:A30"/>
    <mergeCell ref="B28:B36"/>
    <mergeCell ref="C28:C30"/>
    <mergeCell ref="A31:A33"/>
    <mergeCell ref="A34:A36"/>
    <mergeCell ref="P34:P36"/>
    <mergeCell ref="Q34:Q35"/>
    <mergeCell ref="R34:R36"/>
    <mergeCell ref="S34:S36"/>
    <mergeCell ref="I34:I36"/>
    <mergeCell ref="J34:J36"/>
    <mergeCell ref="K34:K36"/>
    <mergeCell ref="L34:L36"/>
    <mergeCell ref="M34:M36"/>
    <mergeCell ref="N34:N36"/>
    <mergeCell ref="O34:O36"/>
    <mergeCell ref="N31:N33"/>
    <mergeCell ref="O31:O33"/>
    <mergeCell ref="P31:P33"/>
    <mergeCell ref="R28:R30"/>
    <mergeCell ref="S28:S30"/>
    <mergeCell ref="P28:P30"/>
    <mergeCell ref="Q28:Q30"/>
    <mergeCell ref="D28:D30"/>
    <mergeCell ref="E28:E30"/>
    <mergeCell ref="F28:F30"/>
    <mergeCell ref="G28:G30"/>
    <mergeCell ref="H28:H30"/>
    <mergeCell ref="C31:C33"/>
    <mergeCell ref="C34:C36"/>
    <mergeCell ref="D34:D36"/>
    <mergeCell ref="E34:E36"/>
    <mergeCell ref="F34:F36"/>
    <mergeCell ref="G34:G36"/>
    <mergeCell ref="H34:H36"/>
    <mergeCell ref="D31:D33"/>
    <mergeCell ref="E31:E33"/>
    <mergeCell ref="G31:G33"/>
    <mergeCell ref="H31:H33"/>
    <mergeCell ref="A37:A38"/>
    <mergeCell ref="B37:B38"/>
    <mergeCell ref="C37:C38"/>
    <mergeCell ref="D37:D38"/>
    <mergeCell ref="E37:E38"/>
    <mergeCell ref="F37:F38"/>
    <mergeCell ref="G37:G38"/>
    <mergeCell ref="R42:R43"/>
    <mergeCell ref="S42:S43"/>
    <mergeCell ref="O39:O41"/>
    <mergeCell ref="P39:P41"/>
    <mergeCell ref="Q39:Q41"/>
    <mergeCell ref="R39:R41"/>
    <mergeCell ref="S39:S41"/>
    <mergeCell ref="N42:N43"/>
    <mergeCell ref="O37:O38"/>
    <mergeCell ref="P37:P38"/>
    <mergeCell ref="Q37:Q38"/>
    <mergeCell ref="R37:R38"/>
    <mergeCell ref="S37:S38"/>
    <mergeCell ref="H37:H38"/>
    <mergeCell ref="I37:I38"/>
    <mergeCell ref="J37:J38"/>
    <mergeCell ref="K37:K38"/>
    <mergeCell ref="H39:H41"/>
    <mergeCell ref="A39:A41"/>
    <mergeCell ref="B39:B41"/>
    <mergeCell ref="C39:C41"/>
    <mergeCell ref="D39:D41"/>
    <mergeCell ref="E39:E41"/>
    <mergeCell ref="F39:F41"/>
    <mergeCell ref="G39:G41"/>
    <mergeCell ref="H42:H43"/>
    <mergeCell ref="Q42:Q43"/>
    <mergeCell ref="T42:T43"/>
    <mergeCell ref="A42:A43"/>
    <mergeCell ref="B42:B43"/>
    <mergeCell ref="C42:C43"/>
    <mergeCell ref="D42:D43"/>
    <mergeCell ref="E42:E43"/>
    <mergeCell ref="F42:F43"/>
    <mergeCell ref="G42:G43"/>
    <mergeCell ref="I42:I43"/>
    <mergeCell ref="J42:J43"/>
    <mergeCell ref="K42:K43"/>
    <mergeCell ref="L42:L43"/>
    <mergeCell ref="M42:M43"/>
    <mergeCell ref="Q44:Q45"/>
    <mergeCell ref="R44:R47"/>
    <mergeCell ref="S44:S47"/>
    <mergeCell ref="T44:T47"/>
    <mergeCell ref="H44:H47"/>
    <mergeCell ref="I44:I47"/>
    <mergeCell ref="J44:J47"/>
    <mergeCell ref="K44:K47"/>
    <mergeCell ref="L44:L47"/>
    <mergeCell ref="M44:M47"/>
    <mergeCell ref="N44:N47"/>
    <mergeCell ref="A44:A47"/>
    <mergeCell ref="B44:B47"/>
    <mergeCell ref="C44:C47"/>
    <mergeCell ref="D44:D47"/>
    <mergeCell ref="E44:E47"/>
    <mergeCell ref="F44:F46"/>
    <mergeCell ref="G44:G47"/>
    <mergeCell ref="O48:O50"/>
    <mergeCell ref="P48:P50"/>
    <mergeCell ref="A48:A50"/>
    <mergeCell ref="B48:B50"/>
    <mergeCell ref="C48:C50"/>
    <mergeCell ref="D48:D50"/>
    <mergeCell ref="E48:E50"/>
    <mergeCell ref="F48:F49"/>
    <mergeCell ref="G48:G50"/>
    <mergeCell ref="O44:O47"/>
    <mergeCell ref="P44:P47"/>
    <mergeCell ref="Q48:Q49"/>
    <mergeCell ref="R48:R50"/>
    <mergeCell ref="S48:S50"/>
    <mergeCell ref="T48:T50"/>
    <mergeCell ref="H48:H50"/>
    <mergeCell ref="I48:I50"/>
    <mergeCell ref="J48:J50"/>
    <mergeCell ref="K48:K50"/>
    <mergeCell ref="L48:L50"/>
    <mergeCell ref="M48:M50"/>
    <mergeCell ref="N48:N50"/>
    <mergeCell ref="I57:I58"/>
    <mergeCell ref="J57:J58"/>
    <mergeCell ref="K57:K58"/>
    <mergeCell ref="L57:L58"/>
    <mergeCell ref="M57:M58"/>
    <mergeCell ref="N57:N58"/>
    <mergeCell ref="O55:O56"/>
    <mergeCell ref="P55:P56"/>
    <mergeCell ref="H55:H56"/>
    <mergeCell ref="I55:I56"/>
    <mergeCell ref="J55:J56"/>
    <mergeCell ref="K55:K56"/>
    <mergeCell ref="L55:L56"/>
    <mergeCell ref="M55:M56"/>
    <mergeCell ref="N55:N56"/>
    <mergeCell ref="O51:O52"/>
    <mergeCell ref="P51:P52"/>
    <mergeCell ref="R51:R52"/>
    <mergeCell ref="S51:S52"/>
    <mergeCell ref="T51:T52"/>
    <mergeCell ref="H51:H52"/>
    <mergeCell ref="I51:I52"/>
    <mergeCell ref="J51:J52"/>
    <mergeCell ref="K51:K52"/>
    <mergeCell ref="L51:L52"/>
    <mergeCell ref="M51:M52"/>
    <mergeCell ref="N51:N52"/>
    <mergeCell ref="A51:A52"/>
    <mergeCell ref="B51:B52"/>
    <mergeCell ref="C51:C52"/>
    <mergeCell ref="D51:D52"/>
    <mergeCell ref="E51:E52"/>
    <mergeCell ref="F51:F52"/>
    <mergeCell ref="G51:G52"/>
    <mergeCell ref="H53:H54"/>
    <mergeCell ref="I53:I54"/>
    <mergeCell ref="A53:A54"/>
    <mergeCell ref="B53:B54"/>
    <mergeCell ref="C53:C54"/>
    <mergeCell ref="D53:D54"/>
    <mergeCell ref="E53:E54"/>
    <mergeCell ref="F53:F54"/>
    <mergeCell ref="G53:G54"/>
    <mergeCell ref="J53:J54"/>
    <mergeCell ref="K53:K54"/>
    <mergeCell ref="L53:L54"/>
    <mergeCell ref="M53:M54"/>
    <mergeCell ref="N53:N54"/>
    <mergeCell ref="R55:R56"/>
    <mergeCell ref="S55:S56"/>
    <mergeCell ref="Q57:Q58"/>
    <mergeCell ref="R57:R58"/>
    <mergeCell ref="S57:S58"/>
    <mergeCell ref="O57:O58"/>
    <mergeCell ref="P57:P58"/>
    <mergeCell ref="T57:T58"/>
    <mergeCell ref="O53:O54"/>
    <mergeCell ref="P53:P54"/>
    <mergeCell ref="Q53:Q54"/>
    <mergeCell ref="R53:R54"/>
    <mergeCell ref="S53:S54"/>
    <mergeCell ref="T53:T54"/>
    <mergeCell ref="Q55:Q56"/>
    <mergeCell ref="T55:T56"/>
    <mergeCell ref="P63:P64"/>
    <mergeCell ref="R63:R64"/>
    <mergeCell ref="Q59:Q60"/>
    <mergeCell ref="R59:R61"/>
    <mergeCell ref="A63:A64"/>
    <mergeCell ref="B63:B64"/>
    <mergeCell ref="C63:C64"/>
    <mergeCell ref="D63:D64"/>
    <mergeCell ref="E63:E64"/>
    <mergeCell ref="G63:G64"/>
    <mergeCell ref="H63:H64"/>
    <mergeCell ref="I63:I64"/>
    <mergeCell ref="J63:J64"/>
    <mergeCell ref="K63:K64"/>
    <mergeCell ref="L63:L64"/>
    <mergeCell ref="M63:M64"/>
    <mergeCell ref="N63:N64"/>
    <mergeCell ref="S63:S64"/>
    <mergeCell ref="T63:T64"/>
    <mergeCell ref="U63:U64"/>
    <mergeCell ref="V63:V64"/>
    <mergeCell ref="W63:W64"/>
    <mergeCell ref="X63:X64"/>
    <mergeCell ref="Y63:Y64"/>
    <mergeCell ref="Z63:Z64"/>
    <mergeCell ref="AA63:AA64"/>
    <mergeCell ref="AB63:AB64"/>
    <mergeCell ref="AC63:AC64"/>
    <mergeCell ref="AD63:AD64"/>
    <mergeCell ref="AL63:AL64"/>
    <mergeCell ref="AM63:AM64"/>
    <mergeCell ref="AN63:AN64"/>
    <mergeCell ref="AE63:AE64"/>
    <mergeCell ref="AF63:AF64"/>
    <mergeCell ref="AG63:AG64"/>
    <mergeCell ref="AH63:AH64"/>
    <mergeCell ref="AI63:AI64"/>
    <mergeCell ref="AJ63:AJ64"/>
    <mergeCell ref="AK63:AK64"/>
    <mergeCell ref="A55:A56"/>
    <mergeCell ref="B55:B56"/>
    <mergeCell ref="C55:C56"/>
    <mergeCell ref="D55:D56"/>
    <mergeCell ref="E55:E56"/>
    <mergeCell ref="F55:F56"/>
    <mergeCell ref="G55:G56"/>
    <mergeCell ref="O59:O61"/>
    <mergeCell ref="P59:P61"/>
    <mergeCell ref="A59:A61"/>
    <mergeCell ref="B59:B61"/>
    <mergeCell ref="C59:C61"/>
    <mergeCell ref="D59:D61"/>
    <mergeCell ref="E59:E61"/>
    <mergeCell ref="F59:F60"/>
    <mergeCell ref="G59:G61"/>
    <mergeCell ref="A57:A58"/>
    <mergeCell ref="B57:B58"/>
    <mergeCell ref="C57:C58"/>
    <mergeCell ref="D57:D58"/>
    <mergeCell ref="E57:E58"/>
    <mergeCell ref="F57:F58"/>
    <mergeCell ref="G57:G58"/>
    <mergeCell ref="H57:H58"/>
    <mergeCell ref="S59:S61"/>
    <mergeCell ref="T59:T61"/>
    <mergeCell ref="H59:H61"/>
    <mergeCell ref="I59:I61"/>
    <mergeCell ref="J59:J61"/>
    <mergeCell ref="K59:K61"/>
    <mergeCell ref="L59:L61"/>
    <mergeCell ref="M59:M61"/>
    <mergeCell ref="N59:N61"/>
    <mergeCell ref="O63:O64"/>
    <mergeCell ref="A1:G3"/>
    <mergeCell ref="H1:AD1"/>
    <mergeCell ref="AE1:AN1"/>
    <mergeCell ref="H2:AD2"/>
    <mergeCell ref="AE2:AN2"/>
    <mergeCell ref="H3:AD3"/>
    <mergeCell ref="AE3:AN3"/>
    <mergeCell ref="A5:C5"/>
    <mergeCell ref="D5:F5"/>
    <mergeCell ref="C9:P9"/>
    <mergeCell ref="T9:AI9"/>
    <mergeCell ref="E10:P10"/>
    <mergeCell ref="T10:V10"/>
    <mergeCell ref="W10:AI10"/>
    <mergeCell ref="T12:V12"/>
    <mergeCell ref="W12:AI12"/>
    <mergeCell ref="C10:D10"/>
    <mergeCell ref="C11:D11"/>
    <mergeCell ref="E11:P11"/>
    <mergeCell ref="T11:V11"/>
    <mergeCell ref="W11:AI11"/>
    <mergeCell ref="C12:D12"/>
    <mergeCell ref="E12:P12"/>
    <mergeCell ref="C13:D13"/>
    <mergeCell ref="E13:P13"/>
    <mergeCell ref="T13:V13"/>
    <mergeCell ref="W13:AI13"/>
    <mergeCell ref="E14:P14"/>
    <mergeCell ref="T14:V14"/>
    <mergeCell ref="W14:AI14"/>
    <mergeCell ref="C14:D14"/>
    <mergeCell ref="C15:D15"/>
    <mergeCell ref="E15:P15"/>
    <mergeCell ref="T15:V15"/>
    <mergeCell ref="W15:AI15"/>
    <mergeCell ref="A18:T18"/>
    <mergeCell ref="A19:C19"/>
    <mergeCell ref="A22:C22"/>
    <mergeCell ref="A23:C23"/>
    <mergeCell ref="U25:AC25"/>
    <mergeCell ref="X26:AC26"/>
    <mergeCell ref="AL26:AL27"/>
    <mergeCell ref="AM26:AM27"/>
    <mergeCell ref="AN26:AN27"/>
    <mergeCell ref="B26:B27"/>
    <mergeCell ref="C26:C27"/>
    <mergeCell ref="D26:D27"/>
    <mergeCell ref="O26:O27"/>
    <mergeCell ref="P26:P27"/>
    <mergeCell ref="Q26:Q27"/>
    <mergeCell ref="R26:R27"/>
    <mergeCell ref="D19:T19"/>
    <mergeCell ref="U19:W19"/>
    <mergeCell ref="A20:C20"/>
    <mergeCell ref="D20:T20"/>
    <mergeCell ref="A21:C21"/>
    <mergeCell ref="D21:T21"/>
    <mergeCell ref="D22:T22"/>
    <mergeCell ref="F26:F27"/>
    <mergeCell ref="AO26:AO27"/>
    <mergeCell ref="AP26:AP27"/>
    <mergeCell ref="AQ26:AQ27"/>
    <mergeCell ref="D23:T23"/>
    <mergeCell ref="A25:M25"/>
    <mergeCell ref="N25:T25"/>
    <mergeCell ref="AD25:AJ25"/>
    <mergeCell ref="AL25:AQ25"/>
    <mergeCell ref="A26:A27"/>
    <mergeCell ref="W26:W27"/>
    <mergeCell ref="H26:K26"/>
    <mergeCell ref="L26:L27"/>
    <mergeCell ref="S26:S27"/>
    <mergeCell ref="T26:T27"/>
    <mergeCell ref="U26:U27"/>
    <mergeCell ref="V26:V27"/>
    <mergeCell ref="AD26:AD27"/>
    <mergeCell ref="AE26:AE27"/>
    <mergeCell ref="AF26:AF27"/>
    <mergeCell ref="AG26:AG27"/>
    <mergeCell ref="AH26:AH27"/>
    <mergeCell ref="AI26:AI27"/>
    <mergeCell ref="AJ26:AJ27"/>
    <mergeCell ref="AK26:AK27"/>
    <mergeCell ref="AN28:AN30"/>
    <mergeCell ref="AP28:AP30"/>
    <mergeCell ref="I28:I30"/>
    <mergeCell ref="J28:J30"/>
    <mergeCell ref="K28:K30"/>
    <mergeCell ref="L28:L30"/>
    <mergeCell ref="M28:M30"/>
    <mergeCell ref="N28:N30"/>
    <mergeCell ref="O28:O30"/>
    <mergeCell ref="T28:T30"/>
    <mergeCell ref="I39:I41"/>
    <mergeCell ref="J39:J41"/>
    <mergeCell ref="K39:K41"/>
    <mergeCell ref="L39:L41"/>
    <mergeCell ref="M39:M41"/>
    <mergeCell ref="N39:N41"/>
    <mergeCell ref="AK28:AK30"/>
    <mergeCell ref="AL28:AL30"/>
    <mergeCell ref="AM28:AM30"/>
    <mergeCell ref="T39:T41"/>
    <mergeCell ref="T37:T38"/>
    <mergeCell ref="L37:L38"/>
    <mergeCell ref="M37:M38"/>
    <mergeCell ref="N37:N38"/>
    <mergeCell ref="R31:R33"/>
    <mergeCell ref="S31:S33"/>
    <mergeCell ref="T31:T33"/>
    <mergeCell ref="T34:T36"/>
    <mergeCell ref="O42:O43"/>
    <mergeCell ref="P42:P43"/>
    <mergeCell ref="AK42:AK43"/>
    <mergeCell ref="AL42:AL43"/>
    <mergeCell ref="AM42:AM43"/>
    <mergeCell ref="AN42:AN43"/>
    <mergeCell ref="AJ44:AJ46"/>
    <mergeCell ref="I31:I33"/>
    <mergeCell ref="J31:J33"/>
    <mergeCell ref="K31:K33"/>
    <mergeCell ref="AL37:AL38"/>
    <mergeCell ref="AM37:AM38"/>
    <mergeCell ref="AK39:AK41"/>
    <mergeCell ref="AL39:AL41"/>
    <mergeCell ref="AM39:AM41"/>
    <mergeCell ref="AN39:AN41"/>
    <mergeCell ref="L31:L33"/>
    <mergeCell ref="M31:M33"/>
    <mergeCell ref="AK34:AK36"/>
    <mergeCell ref="AL34:AL36"/>
    <mergeCell ref="AM34:AM36"/>
    <mergeCell ref="AN34:AN36"/>
    <mergeCell ref="AK37:AK38"/>
    <mergeCell ref="AN37:AN38"/>
    <mergeCell ref="AM51:AM52"/>
    <mergeCell ref="AN51:AN52"/>
    <mergeCell ref="AK44:AK46"/>
    <mergeCell ref="AL44:AL46"/>
    <mergeCell ref="AK48:AK50"/>
    <mergeCell ref="AL48:AL50"/>
    <mergeCell ref="AM48:AM50"/>
    <mergeCell ref="AN48:AN50"/>
    <mergeCell ref="AL51:AL52"/>
    <mergeCell ref="AK51:AK52"/>
    <mergeCell ref="AM44:AM46"/>
    <mergeCell ref="AN44:AN46"/>
    <mergeCell ref="AM59:AM61"/>
    <mergeCell ref="AN59:AN61"/>
    <mergeCell ref="AK53:AK54"/>
    <mergeCell ref="AK55:AK56"/>
    <mergeCell ref="AL55:AL56"/>
    <mergeCell ref="AM55:AM56"/>
    <mergeCell ref="AN55:AN56"/>
    <mergeCell ref="AK59:AK61"/>
    <mergeCell ref="AL59:AL61"/>
    <mergeCell ref="AL53:AL54"/>
    <mergeCell ref="AM53:AM54"/>
    <mergeCell ref="AN53:AN54"/>
  </mergeCells>
  <conditionalFormatting sqref="N28 N30:N33 N53 AE28:AE38 AE53:AE63">
    <cfRule type="cellIs" dxfId="207" priority="1" operator="equal">
      <formula>"Muy Alta"</formula>
    </cfRule>
  </conditionalFormatting>
  <conditionalFormatting sqref="N28 N30:N33 N53 AE28:AE38 AE53:AE63">
    <cfRule type="cellIs" dxfId="206" priority="2" operator="equal">
      <formula>"Alta"</formula>
    </cfRule>
  </conditionalFormatting>
  <conditionalFormatting sqref="N28 N30:N33 N53 AE28:AE38 AE53:AE63">
    <cfRule type="cellIs" dxfId="205" priority="3" operator="equal">
      <formula>"Media"</formula>
    </cfRule>
  </conditionalFormatting>
  <conditionalFormatting sqref="N28 N30:N33 N53 AE28:AE38 AE53:AE63">
    <cfRule type="cellIs" dxfId="204" priority="4" operator="equal">
      <formula>"Baja"</formula>
    </cfRule>
  </conditionalFormatting>
  <conditionalFormatting sqref="N28 N30:N33 N53 AE28:AE38 AE53:AE63">
    <cfRule type="cellIs" dxfId="203" priority="5" operator="equal">
      <formula>"Muy Baja"</formula>
    </cfRule>
  </conditionalFormatting>
  <conditionalFormatting sqref="R28 R30:R34 R37 R39 R42 R44 R48 R50:R51 R53 R55 R57 R59 R62:R63 AG28:AG38 AG53:AG63">
    <cfRule type="cellIs" dxfId="202" priority="6" operator="equal">
      <formula>"Catastrófico"</formula>
    </cfRule>
  </conditionalFormatting>
  <conditionalFormatting sqref="R28 R30:R34 R37 R39 R42 R44 R48 R50:R51 R53 R55 R57 R59 R62:R63 AG28:AG38 AG53:AG63">
    <cfRule type="cellIs" dxfId="201" priority="7" operator="equal">
      <formula>"Mayor"</formula>
    </cfRule>
  </conditionalFormatting>
  <conditionalFormatting sqref="R28 R30:R34 R37 R39 R42 R44 R48 R50:R51 R53 R55 R57 R59 R62:R63 AG28:AG38 AG53:AG63">
    <cfRule type="cellIs" dxfId="200" priority="8" operator="equal">
      <formula>"Moderado"</formula>
    </cfRule>
  </conditionalFormatting>
  <conditionalFormatting sqref="R28 R30:R34 R37 R39 R42 R44 R48 R50:R51 R53 R55 R57 R59 R62:R63 AG28:AG38 AG53:AG63">
    <cfRule type="cellIs" dxfId="199" priority="9" operator="equal">
      <formula>"Menor"</formula>
    </cfRule>
  </conditionalFormatting>
  <conditionalFormatting sqref="R28 R30:R34 R37 R39 R42 R44 R48 R50:R51 R53 R55 R57 R59 R62:R63 AG28:AG38 AG53:AG63">
    <cfRule type="cellIs" dxfId="198" priority="10" operator="equal">
      <formula>"Leve"</formula>
    </cfRule>
  </conditionalFormatting>
  <conditionalFormatting sqref="T28 T53 AI28:AI43 AI53:AI63">
    <cfRule type="cellIs" dxfId="197" priority="11" operator="equal">
      <formula>"Extremo"</formula>
    </cfRule>
  </conditionalFormatting>
  <conditionalFormatting sqref="T28 T53 AI28:AI43 AI53:AI63">
    <cfRule type="cellIs" dxfId="196" priority="12" operator="equal">
      <formula>"Alto"</formula>
    </cfRule>
  </conditionalFormatting>
  <conditionalFormatting sqref="T28 T53 AI28:AI43 AI53:AI63">
    <cfRule type="cellIs" dxfId="195" priority="13" operator="equal">
      <formula>"Moderado"</formula>
    </cfRule>
  </conditionalFormatting>
  <conditionalFormatting sqref="T28 T53 AI28:AI43 AI53:AI63">
    <cfRule type="cellIs" dxfId="194" priority="14" operator="equal">
      <formula>"Bajo"</formula>
    </cfRule>
  </conditionalFormatting>
  <conditionalFormatting sqref="AE28:AE30">
    <cfRule type="cellIs" dxfId="193" priority="15" operator="equal">
      <formula>"Muy Alta"</formula>
    </cfRule>
  </conditionalFormatting>
  <conditionalFormatting sqref="AE28:AE30">
    <cfRule type="cellIs" dxfId="192" priority="16" operator="equal">
      <formula>"Alta"</formula>
    </cfRule>
  </conditionalFormatting>
  <conditionalFormatting sqref="AE28:AE30">
    <cfRule type="cellIs" dxfId="191" priority="17" operator="equal">
      <formula>"Media"</formula>
    </cfRule>
  </conditionalFormatting>
  <conditionalFormatting sqref="AE28:AE30">
    <cfRule type="cellIs" dxfId="190" priority="18" operator="equal">
      <formula>"Baja"</formula>
    </cfRule>
  </conditionalFormatting>
  <conditionalFormatting sqref="AE28:AE30">
    <cfRule type="cellIs" dxfId="189" priority="19" operator="equal">
      <formula>"Muy Baja"</formula>
    </cfRule>
  </conditionalFormatting>
  <conditionalFormatting sqref="AG28:AG30">
    <cfRule type="cellIs" dxfId="188" priority="20" operator="equal">
      <formula>"Catastrófico"</formula>
    </cfRule>
  </conditionalFormatting>
  <conditionalFormatting sqref="AG28:AG30">
    <cfRule type="cellIs" dxfId="187" priority="21" operator="equal">
      <formula>"Mayor"</formula>
    </cfRule>
  </conditionalFormatting>
  <conditionalFormatting sqref="AG28:AG30">
    <cfRule type="cellIs" dxfId="186" priority="22" operator="equal">
      <formula>"Moderado"</formula>
    </cfRule>
  </conditionalFormatting>
  <conditionalFormatting sqref="AG28:AG30">
    <cfRule type="cellIs" dxfId="185" priority="23" operator="equal">
      <formula>"Menor"</formula>
    </cfRule>
  </conditionalFormatting>
  <conditionalFormatting sqref="AG28:AG30">
    <cfRule type="cellIs" dxfId="184" priority="24" operator="equal">
      <formula>"Leve"</formula>
    </cfRule>
  </conditionalFormatting>
  <conditionalFormatting sqref="AI28:AI30">
    <cfRule type="cellIs" dxfId="183" priority="25" operator="equal">
      <formula>"Extremo"</formula>
    </cfRule>
  </conditionalFormatting>
  <conditionalFormatting sqref="AI28:AI30">
    <cfRule type="cellIs" dxfId="182" priority="26" operator="equal">
      <formula>"Alto"</formula>
    </cfRule>
  </conditionalFormatting>
  <conditionalFormatting sqref="AI28:AI30">
    <cfRule type="cellIs" dxfId="181" priority="27" operator="equal">
      <formula>"Moderado"</formula>
    </cfRule>
  </conditionalFormatting>
  <conditionalFormatting sqref="AI28:AI30">
    <cfRule type="cellIs" dxfId="180" priority="28" operator="equal">
      <formula>"Bajo"</formula>
    </cfRule>
  </conditionalFormatting>
  <conditionalFormatting sqref="N51">
    <cfRule type="cellIs" dxfId="179" priority="29" operator="equal">
      <formula>"Muy Alta"</formula>
    </cfRule>
  </conditionalFormatting>
  <conditionalFormatting sqref="N51">
    <cfRule type="cellIs" dxfId="178" priority="30" operator="equal">
      <formula>"Alta"</formula>
    </cfRule>
  </conditionalFormatting>
  <conditionalFormatting sqref="N51">
    <cfRule type="cellIs" dxfId="177" priority="31" operator="equal">
      <formula>"Media"</formula>
    </cfRule>
  </conditionalFormatting>
  <conditionalFormatting sqref="N51">
    <cfRule type="cellIs" dxfId="176" priority="32" operator="equal">
      <formula>"Baja"</formula>
    </cfRule>
  </conditionalFormatting>
  <conditionalFormatting sqref="N51">
    <cfRule type="cellIs" dxfId="175" priority="33" operator="equal">
      <formula>"Muy Baja"</formula>
    </cfRule>
  </conditionalFormatting>
  <conditionalFormatting sqref="T31:T33">
    <cfRule type="cellIs" dxfId="174" priority="34" operator="equal">
      <formula>"Extremo"</formula>
    </cfRule>
  </conditionalFormatting>
  <conditionalFormatting sqref="T31:T33">
    <cfRule type="cellIs" dxfId="173" priority="35" operator="equal">
      <formula>"Alto"</formula>
    </cfRule>
  </conditionalFormatting>
  <conditionalFormatting sqref="T31:T33">
    <cfRule type="cellIs" dxfId="172" priority="36" operator="equal">
      <formula>"Moderado"</formula>
    </cfRule>
  </conditionalFormatting>
  <conditionalFormatting sqref="T31:T33">
    <cfRule type="cellIs" dxfId="171" priority="37" operator="equal">
      <formula>"Bajo"</formula>
    </cfRule>
  </conditionalFormatting>
  <conditionalFormatting sqref="AE31:AE33">
    <cfRule type="cellIs" dxfId="170" priority="38" operator="equal">
      <formula>"Muy Alta"</formula>
    </cfRule>
  </conditionalFormatting>
  <conditionalFormatting sqref="AE31:AE33">
    <cfRule type="cellIs" dxfId="169" priority="39" operator="equal">
      <formula>"Alta"</formula>
    </cfRule>
  </conditionalFormatting>
  <conditionalFormatting sqref="AE31:AE33">
    <cfRule type="cellIs" dxfId="168" priority="40" operator="equal">
      <formula>"Media"</formula>
    </cfRule>
  </conditionalFormatting>
  <conditionalFormatting sqref="AE31:AE33">
    <cfRule type="cellIs" dxfId="167" priority="41" operator="equal">
      <formula>"Baja"</formula>
    </cfRule>
  </conditionalFormatting>
  <conditionalFormatting sqref="AE31:AE33">
    <cfRule type="cellIs" dxfId="166" priority="42" operator="equal">
      <formula>"Muy Baja"</formula>
    </cfRule>
  </conditionalFormatting>
  <conditionalFormatting sqref="AG31:AG33">
    <cfRule type="cellIs" dxfId="165" priority="43" operator="equal">
      <formula>"Catastrófico"</formula>
    </cfRule>
  </conditionalFormatting>
  <conditionalFormatting sqref="AG31:AG33">
    <cfRule type="cellIs" dxfId="164" priority="44" operator="equal">
      <formula>"Mayor"</formula>
    </cfRule>
  </conditionalFormatting>
  <conditionalFormatting sqref="AG31:AG33">
    <cfRule type="cellIs" dxfId="163" priority="45" operator="equal">
      <formula>"Moderado"</formula>
    </cfRule>
  </conditionalFormatting>
  <conditionalFormatting sqref="AG31:AG33">
    <cfRule type="cellIs" dxfId="162" priority="46" operator="equal">
      <formula>"Menor"</formula>
    </cfRule>
  </conditionalFormatting>
  <conditionalFormatting sqref="AG31:AG33">
    <cfRule type="cellIs" dxfId="161" priority="47" operator="equal">
      <formula>"Leve"</formula>
    </cfRule>
  </conditionalFormatting>
  <conditionalFormatting sqref="AI31:AI33">
    <cfRule type="cellIs" dxfId="160" priority="48" operator="equal">
      <formula>"Extremo"</formula>
    </cfRule>
  </conditionalFormatting>
  <conditionalFormatting sqref="AI31:AI33">
    <cfRule type="cellIs" dxfId="159" priority="49" operator="equal">
      <formula>"Alto"</formula>
    </cfRule>
  </conditionalFormatting>
  <conditionalFormatting sqref="AI31:AI33">
    <cfRule type="cellIs" dxfId="158" priority="50" operator="equal">
      <formula>"Moderado"</formula>
    </cfRule>
  </conditionalFormatting>
  <conditionalFormatting sqref="AI31:AI33">
    <cfRule type="cellIs" dxfId="157" priority="51" operator="equal">
      <formula>"Bajo"</formula>
    </cfRule>
  </conditionalFormatting>
  <conditionalFormatting sqref="N34">
    <cfRule type="cellIs" dxfId="156" priority="52" operator="equal">
      <formula>"Muy Alta"</formula>
    </cfRule>
  </conditionalFormatting>
  <conditionalFormatting sqref="N34">
    <cfRule type="cellIs" dxfId="155" priority="53" operator="equal">
      <formula>"Alta"</formula>
    </cfRule>
  </conditionalFormatting>
  <conditionalFormatting sqref="N34">
    <cfRule type="cellIs" dxfId="154" priority="54" operator="equal">
      <formula>"Media"</formula>
    </cfRule>
  </conditionalFormatting>
  <conditionalFormatting sqref="N34">
    <cfRule type="cellIs" dxfId="153" priority="55" operator="equal">
      <formula>"Baja"</formula>
    </cfRule>
  </conditionalFormatting>
  <conditionalFormatting sqref="N34">
    <cfRule type="cellIs" dxfId="152" priority="56" operator="equal">
      <formula>"Muy Baja"</formula>
    </cfRule>
  </conditionalFormatting>
  <conditionalFormatting sqref="T34">
    <cfRule type="cellIs" dxfId="151" priority="57" operator="equal">
      <formula>"Extremo"</formula>
    </cfRule>
  </conditionalFormatting>
  <conditionalFormatting sqref="T34">
    <cfRule type="cellIs" dxfId="150" priority="58" operator="equal">
      <formula>"Alto"</formula>
    </cfRule>
  </conditionalFormatting>
  <conditionalFormatting sqref="T34">
    <cfRule type="cellIs" dxfId="149" priority="59" operator="equal">
      <formula>"Moderado"</formula>
    </cfRule>
  </conditionalFormatting>
  <conditionalFormatting sqref="T34">
    <cfRule type="cellIs" dxfId="148" priority="60" operator="equal">
      <formula>"Bajo"</formula>
    </cfRule>
  </conditionalFormatting>
  <conditionalFormatting sqref="AE34:AE36">
    <cfRule type="cellIs" dxfId="147" priority="61" operator="equal">
      <formula>"Muy Alta"</formula>
    </cfRule>
  </conditionalFormatting>
  <conditionalFormatting sqref="AE34:AE36">
    <cfRule type="cellIs" dxfId="146" priority="62" operator="equal">
      <formula>"Alta"</formula>
    </cfRule>
  </conditionalFormatting>
  <conditionalFormatting sqref="AE34:AE36">
    <cfRule type="cellIs" dxfId="145" priority="63" operator="equal">
      <formula>"Media"</formula>
    </cfRule>
  </conditionalFormatting>
  <conditionalFormatting sqref="AE34:AE36">
    <cfRule type="cellIs" dxfId="144" priority="64" operator="equal">
      <formula>"Baja"</formula>
    </cfRule>
  </conditionalFormatting>
  <conditionalFormatting sqref="AE34:AE36">
    <cfRule type="cellIs" dxfId="143" priority="65" operator="equal">
      <formula>"Muy Baja"</formula>
    </cfRule>
  </conditionalFormatting>
  <conditionalFormatting sqref="AG34:AG37">
    <cfRule type="cellIs" dxfId="142" priority="66" operator="equal">
      <formula>"Catastrófico"</formula>
    </cfRule>
  </conditionalFormatting>
  <conditionalFormatting sqref="AG34:AG37">
    <cfRule type="cellIs" dxfId="141" priority="67" operator="equal">
      <formula>"Mayor"</formula>
    </cfRule>
  </conditionalFormatting>
  <conditionalFormatting sqref="AG34:AG37">
    <cfRule type="cellIs" dxfId="140" priority="68" operator="equal">
      <formula>"Moderado"</formula>
    </cfRule>
  </conditionalFormatting>
  <conditionalFormatting sqref="AG34:AG37">
    <cfRule type="cellIs" dxfId="139" priority="69" operator="equal">
      <formula>"Menor"</formula>
    </cfRule>
  </conditionalFormatting>
  <conditionalFormatting sqref="AG34:AG37">
    <cfRule type="cellIs" dxfId="138" priority="70" operator="equal">
      <formula>"Leve"</formula>
    </cfRule>
  </conditionalFormatting>
  <conditionalFormatting sqref="AI34:AI37">
    <cfRule type="cellIs" dxfId="137" priority="71" operator="equal">
      <formula>"Extremo"</formula>
    </cfRule>
  </conditionalFormatting>
  <conditionalFormatting sqref="AI34:AI37">
    <cfRule type="cellIs" dxfId="136" priority="72" operator="equal">
      <formula>"Alto"</formula>
    </cfRule>
  </conditionalFormatting>
  <conditionalFormatting sqref="AI34:AI37">
    <cfRule type="cellIs" dxfId="135" priority="73" operator="equal">
      <formula>"Moderado"</formula>
    </cfRule>
  </conditionalFormatting>
  <conditionalFormatting sqref="AI34:AI37">
    <cfRule type="cellIs" dxfId="134" priority="74" operator="equal">
      <formula>"Bajo"</formula>
    </cfRule>
  </conditionalFormatting>
  <conditionalFormatting sqref="N28 N30:N34 N37 N39">
    <cfRule type="cellIs" dxfId="133" priority="75" operator="equal">
      <formula>"Muy Alta"</formula>
    </cfRule>
  </conditionalFormatting>
  <conditionalFormatting sqref="N28 N30:N34 N37 N39">
    <cfRule type="cellIs" dxfId="132" priority="76" operator="equal">
      <formula>"Alta"</formula>
    </cfRule>
  </conditionalFormatting>
  <conditionalFormatting sqref="N28 N30:N34 N37 N39">
    <cfRule type="cellIs" dxfId="131" priority="77" operator="equal">
      <formula>"Media"</formula>
    </cfRule>
  </conditionalFormatting>
  <conditionalFormatting sqref="N28 N30:N34 N37 N39">
    <cfRule type="cellIs" dxfId="130" priority="78" operator="equal">
      <formula>"Baja"</formula>
    </cfRule>
  </conditionalFormatting>
  <conditionalFormatting sqref="N28 N30:N34 N37 N39">
    <cfRule type="cellIs" dxfId="129" priority="79" operator="equal">
      <formula>"Muy Baja"</formula>
    </cfRule>
  </conditionalFormatting>
  <conditionalFormatting sqref="T28 T30:T34 T37">
    <cfRule type="cellIs" dxfId="128" priority="80" operator="equal">
      <formula>"Extremo"</formula>
    </cfRule>
  </conditionalFormatting>
  <conditionalFormatting sqref="T28 T30:T34 T37">
    <cfRule type="cellIs" dxfId="127" priority="81" operator="equal">
      <formula>"Alto"</formula>
    </cfRule>
  </conditionalFormatting>
  <conditionalFormatting sqref="T28 T30:T34 T37">
    <cfRule type="cellIs" dxfId="126" priority="82" operator="equal">
      <formula>"Moderado"</formula>
    </cfRule>
  </conditionalFormatting>
  <conditionalFormatting sqref="T28 T30:T34 T37">
    <cfRule type="cellIs" dxfId="125" priority="83" operator="equal">
      <formula>"Bajo"</formula>
    </cfRule>
  </conditionalFormatting>
  <conditionalFormatting sqref="AG43">
    <cfRule type="cellIs" dxfId="124" priority="84" operator="equal">
      <formula>"Catastrófico"</formula>
    </cfRule>
  </conditionalFormatting>
  <conditionalFormatting sqref="AG43">
    <cfRule type="cellIs" dxfId="123" priority="85" operator="equal">
      <formula>"Mayor"</formula>
    </cfRule>
  </conditionalFormatting>
  <conditionalFormatting sqref="AG43">
    <cfRule type="cellIs" dxfId="122" priority="86" operator="equal">
      <formula>"Moderado"</formula>
    </cfRule>
  </conditionalFormatting>
  <conditionalFormatting sqref="AG43">
    <cfRule type="cellIs" dxfId="121" priority="87" operator="equal">
      <formula>"Menor"</formula>
    </cfRule>
  </conditionalFormatting>
  <conditionalFormatting sqref="AG43">
    <cfRule type="cellIs" dxfId="120" priority="88" operator="equal">
      <formula>"Leve"</formula>
    </cfRule>
  </conditionalFormatting>
  <conditionalFormatting sqref="AI37:AI38">
    <cfRule type="cellIs" dxfId="119" priority="89" operator="equal">
      <formula>"Extremo"</formula>
    </cfRule>
  </conditionalFormatting>
  <conditionalFormatting sqref="AI37:AI38">
    <cfRule type="cellIs" dxfId="118" priority="90" operator="equal">
      <formula>"Alto"</formula>
    </cfRule>
  </conditionalFormatting>
  <conditionalFormatting sqref="AI37:AI38">
    <cfRule type="cellIs" dxfId="117" priority="91" operator="equal">
      <formula>"Moderado"</formula>
    </cfRule>
  </conditionalFormatting>
  <conditionalFormatting sqref="AI37:AI38">
    <cfRule type="cellIs" dxfId="116" priority="92" operator="equal">
      <formula>"Bajo"</formula>
    </cfRule>
  </conditionalFormatting>
  <conditionalFormatting sqref="N39">
    <cfRule type="cellIs" dxfId="115" priority="93" operator="equal">
      <formula>"Muy Alta"</formula>
    </cfRule>
  </conditionalFormatting>
  <conditionalFormatting sqref="N39">
    <cfRule type="cellIs" dxfId="114" priority="94" operator="equal">
      <formula>"Alta"</formula>
    </cfRule>
  </conditionalFormatting>
  <conditionalFormatting sqref="N39">
    <cfRule type="cellIs" dxfId="113" priority="95" operator="equal">
      <formula>"Media"</formula>
    </cfRule>
  </conditionalFormatting>
  <conditionalFormatting sqref="N39">
    <cfRule type="cellIs" dxfId="112" priority="96" operator="equal">
      <formula>"Baja"</formula>
    </cfRule>
  </conditionalFormatting>
  <conditionalFormatting sqref="N39">
    <cfRule type="cellIs" dxfId="111" priority="97" operator="equal">
      <formula>"Muy Baja"</formula>
    </cfRule>
  </conditionalFormatting>
  <conditionalFormatting sqref="T39">
    <cfRule type="cellIs" dxfId="110" priority="98" operator="equal">
      <formula>"Extremo"</formula>
    </cfRule>
  </conditionalFormatting>
  <conditionalFormatting sqref="T39">
    <cfRule type="cellIs" dxfId="109" priority="99" operator="equal">
      <formula>"Alto"</formula>
    </cfRule>
  </conditionalFormatting>
  <conditionalFormatting sqref="T39">
    <cfRule type="cellIs" dxfId="108" priority="100" operator="equal">
      <formula>"Moderado"</formula>
    </cfRule>
  </conditionalFormatting>
  <conditionalFormatting sqref="T39">
    <cfRule type="cellIs" dxfId="107" priority="101" operator="equal">
      <formula>"Bajo"</formula>
    </cfRule>
  </conditionalFormatting>
  <conditionalFormatting sqref="AE39:AE41">
    <cfRule type="cellIs" dxfId="106" priority="102" operator="equal">
      <formula>"Muy Alta"</formula>
    </cfRule>
  </conditionalFormatting>
  <conditionalFormatting sqref="AE39:AE41">
    <cfRule type="cellIs" dxfId="105" priority="103" operator="equal">
      <formula>"Alta"</formula>
    </cfRule>
  </conditionalFormatting>
  <conditionalFormatting sqref="AE39:AE41">
    <cfRule type="cellIs" dxfId="104" priority="104" operator="equal">
      <formula>"Media"</formula>
    </cfRule>
  </conditionalFormatting>
  <conditionalFormatting sqref="AE39:AE41">
    <cfRule type="cellIs" dxfId="103" priority="105" operator="equal">
      <formula>"Baja"</formula>
    </cfRule>
  </conditionalFormatting>
  <conditionalFormatting sqref="AE39:AE41">
    <cfRule type="cellIs" dxfId="102" priority="106" operator="equal">
      <formula>"Muy Baja"</formula>
    </cfRule>
  </conditionalFormatting>
  <conditionalFormatting sqref="AG39:AG41">
    <cfRule type="cellIs" dxfId="101" priority="107" operator="equal">
      <formula>"Catastrófico"</formula>
    </cfRule>
  </conditionalFormatting>
  <conditionalFormatting sqref="AG39:AG41">
    <cfRule type="cellIs" dxfId="100" priority="108" operator="equal">
      <formula>"Mayor"</formula>
    </cfRule>
  </conditionalFormatting>
  <conditionalFormatting sqref="AG39:AG41">
    <cfRule type="cellIs" dxfId="99" priority="109" operator="equal">
      <formula>"Moderado"</formula>
    </cfRule>
  </conditionalFormatting>
  <conditionalFormatting sqref="AG39:AG41">
    <cfRule type="cellIs" dxfId="98" priority="110" operator="equal">
      <formula>"Menor"</formula>
    </cfRule>
  </conditionalFormatting>
  <conditionalFormatting sqref="AG39:AG41">
    <cfRule type="cellIs" dxfId="97" priority="111" operator="equal">
      <formula>"Leve"</formula>
    </cfRule>
  </conditionalFormatting>
  <conditionalFormatting sqref="N42">
    <cfRule type="cellIs" dxfId="96" priority="112" operator="equal">
      <formula>"Muy Alta"</formula>
    </cfRule>
  </conditionalFormatting>
  <conditionalFormatting sqref="N42">
    <cfRule type="cellIs" dxfId="95" priority="113" operator="equal">
      <formula>"Alta"</formula>
    </cfRule>
  </conditionalFormatting>
  <conditionalFormatting sqref="N42">
    <cfRule type="cellIs" dxfId="94" priority="114" operator="equal">
      <formula>"Media"</formula>
    </cfRule>
  </conditionalFormatting>
  <conditionalFormatting sqref="N42">
    <cfRule type="cellIs" dxfId="93" priority="115" operator="equal">
      <formula>"Baja"</formula>
    </cfRule>
  </conditionalFormatting>
  <conditionalFormatting sqref="N42">
    <cfRule type="cellIs" dxfId="92" priority="116" operator="equal">
      <formula>"Muy Baja"</formula>
    </cfRule>
  </conditionalFormatting>
  <conditionalFormatting sqref="T42">
    <cfRule type="cellIs" dxfId="91" priority="117" operator="equal">
      <formula>"Extremo"</formula>
    </cfRule>
  </conditionalFormatting>
  <conditionalFormatting sqref="T42">
    <cfRule type="cellIs" dxfId="90" priority="118" operator="equal">
      <formula>"Alto"</formula>
    </cfRule>
  </conditionalFormatting>
  <conditionalFormatting sqref="T42">
    <cfRule type="cellIs" dxfId="89" priority="119" operator="equal">
      <formula>"Moderado"</formula>
    </cfRule>
  </conditionalFormatting>
  <conditionalFormatting sqref="T42">
    <cfRule type="cellIs" dxfId="88" priority="120" operator="equal">
      <formula>"Bajo"</formula>
    </cfRule>
  </conditionalFormatting>
  <conditionalFormatting sqref="AE42:AE43">
    <cfRule type="cellIs" dxfId="87" priority="121" operator="equal">
      <formula>"Muy Alta"</formula>
    </cfRule>
  </conditionalFormatting>
  <conditionalFormatting sqref="AE42:AE43">
    <cfRule type="cellIs" dxfId="86" priority="122" operator="equal">
      <formula>"Alta"</formula>
    </cfRule>
  </conditionalFormatting>
  <conditionalFormatting sqref="AE42:AE43">
    <cfRule type="cellIs" dxfId="85" priority="123" operator="equal">
      <formula>"Media"</formula>
    </cfRule>
  </conditionalFormatting>
  <conditionalFormatting sqref="AE42:AE43">
    <cfRule type="cellIs" dxfId="84" priority="124" operator="equal">
      <formula>"Baja"</formula>
    </cfRule>
  </conditionalFormatting>
  <conditionalFormatting sqref="AE42:AE43">
    <cfRule type="cellIs" dxfId="83" priority="125" operator="equal">
      <formula>"Muy Baja"</formula>
    </cfRule>
  </conditionalFormatting>
  <conditionalFormatting sqref="AG42:AG43">
    <cfRule type="cellIs" dxfId="82" priority="126" operator="equal">
      <formula>"Catastrófico"</formula>
    </cfRule>
  </conditionalFormatting>
  <conditionalFormatting sqref="AG42:AG43">
    <cfRule type="cellIs" dxfId="81" priority="127" operator="equal">
      <formula>"Mayor"</formula>
    </cfRule>
  </conditionalFormatting>
  <conditionalFormatting sqref="AG42:AG43">
    <cfRule type="cellIs" dxfId="80" priority="128" operator="equal">
      <formula>"Moderado"</formula>
    </cfRule>
  </conditionalFormatting>
  <conditionalFormatting sqref="AG42:AG43">
    <cfRule type="cellIs" dxfId="79" priority="129" operator="equal">
      <formula>"Menor"</formula>
    </cfRule>
  </conditionalFormatting>
  <conditionalFormatting sqref="AG42:AG43">
    <cfRule type="cellIs" dxfId="78" priority="130" operator="equal">
      <formula>"Leve"</formula>
    </cfRule>
  </conditionalFormatting>
  <conditionalFormatting sqref="AG43 AI42:AI43">
    <cfRule type="cellIs" dxfId="77" priority="131" operator="equal">
      <formula>"Extremo"</formula>
    </cfRule>
  </conditionalFormatting>
  <conditionalFormatting sqref="AG43 AI42:AI43">
    <cfRule type="cellIs" dxfId="76" priority="132" operator="equal">
      <formula>"Alto"</formula>
    </cfRule>
  </conditionalFormatting>
  <conditionalFormatting sqref="AG43 AI42:AI43">
    <cfRule type="cellIs" dxfId="75" priority="133" operator="equal">
      <formula>"Moderado"</formula>
    </cfRule>
  </conditionalFormatting>
  <conditionalFormatting sqref="AG43 AI42:AI43">
    <cfRule type="cellIs" dxfId="74" priority="134" operator="equal">
      <formula>"Bajo"</formula>
    </cfRule>
  </conditionalFormatting>
  <conditionalFormatting sqref="N44">
    <cfRule type="cellIs" dxfId="73" priority="135" operator="equal">
      <formula>"Muy Alta"</formula>
    </cfRule>
  </conditionalFormatting>
  <conditionalFormatting sqref="N44">
    <cfRule type="cellIs" dxfId="72" priority="136" operator="equal">
      <formula>"Alta"</formula>
    </cfRule>
  </conditionalFormatting>
  <conditionalFormatting sqref="N44">
    <cfRule type="cellIs" dxfId="71" priority="137" operator="equal">
      <formula>"Media"</formula>
    </cfRule>
  </conditionalFormatting>
  <conditionalFormatting sqref="N44">
    <cfRule type="cellIs" dxfId="70" priority="138" operator="equal">
      <formula>"Baja"</formula>
    </cfRule>
  </conditionalFormatting>
  <conditionalFormatting sqref="N44">
    <cfRule type="cellIs" dxfId="69" priority="139" operator="equal">
      <formula>"Muy Baja"</formula>
    </cfRule>
  </conditionalFormatting>
  <conditionalFormatting sqref="T44">
    <cfRule type="cellIs" dxfId="68" priority="140" operator="equal">
      <formula>"Extremo"</formula>
    </cfRule>
  </conditionalFormatting>
  <conditionalFormatting sqref="T44">
    <cfRule type="cellIs" dxfId="67" priority="141" operator="equal">
      <formula>"Alto"</formula>
    </cfRule>
  </conditionalFormatting>
  <conditionalFormatting sqref="T44">
    <cfRule type="cellIs" dxfId="66" priority="142" operator="equal">
      <formula>"Moderado"</formula>
    </cfRule>
  </conditionalFormatting>
  <conditionalFormatting sqref="T44">
    <cfRule type="cellIs" dxfId="65" priority="143" operator="equal">
      <formula>"Bajo"</formula>
    </cfRule>
  </conditionalFormatting>
  <conditionalFormatting sqref="AE44:AE47">
    <cfRule type="cellIs" dxfId="64" priority="144" operator="equal">
      <formula>"Muy Alta"</formula>
    </cfRule>
  </conditionalFormatting>
  <conditionalFormatting sqref="AE44:AE47">
    <cfRule type="cellIs" dxfId="63" priority="145" operator="equal">
      <formula>"Alta"</formula>
    </cfRule>
  </conditionalFormatting>
  <conditionalFormatting sqref="AE44:AE47">
    <cfRule type="cellIs" dxfId="62" priority="146" operator="equal">
      <formula>"Media"</formula>
    </cfRule>
  </conditionalFormatting>
  <conditionalFormatting sqref="AE44:AE47">
    <cfRule type="cellIs" dxfId="61" priority="147" operator="equal">
      <formula>"Baja"</formula>
    </cfRule>
  </conditionalFormatting>
  <conditionalFormatting sqref="AE44:AE47">
    <cfRule type="cellIs" dxfId="60" priority="148" operator="equal">
      <formula>"Muy Baja"</formula>
    </cfRule>
  </conditionalFormatting>
  <conditionalFormatting sqref="AG44:AG47">
    <cfRule type="cellIs" dxfId="59" priority="149" operator="equal">
      <formula>"Catastrófico"</formula>
    </cfRule>
  </conditionalFormatting>
  <conditionalFormatting sqref="AG44:AG47">
    <cfRule type="cellIs" dxfId="58" priority="150" operator="equal">
      <formula>"Mayor"</formula>
    </cfRule>
  </conditionalFormatting>
  <conditionalFormatting sqref="AG44:AG47">
    <cfRule type="cellIs" dxfId="57" priority="151" operator="equal">
      <formula>"Moderado"</formula>
    </cfRule>
  </conditionalFormatting>
  <conditionalFormatting sqref="AG44:AG47">
    <cfRule type="cellIs" dxfId="56" priority="152" operator="equal">
      <formula>"Menor"</formula>
    </cfRule>
  </conditionalFormatting>
  <conditionalFormatting sqref="AG44:AG47">
    <cfRule type="cellIs" dxfId="55" priority="153" operator="equal">
      <formula>"Leve"</formula>
    </cfRule>
  </conditionalFormatting>
  <conditionalFormatting sqref="AI44:AI47">
    <cfRule type="cellIs" dxfId="54" priority="154" operator="equal">
      <formula>"Extremo"</formula>
    </cfRule>
  </conditionalFormatting>
  <conditionalFormatting sqref="AI44:AI47">
    <cfRule type="cellIs" dxfId="53" priority="155" operator="equal">
      <formula>"Alto"</formula>
    </cfRule>
  </conditionalFormatting>
  <conditionalFormatting sqref="AI44:AI47">
    <cfRule type="cellIs" dxfId="52" priority="156" operator="equal">
      <formula>"Moderado"</formula>
    </cfRule>
  </conditionalFormatting>
  <conditionalFormatting sqref="AI44:AI47">
    <cfRule type="cellIs" dxfId="51" priority="157" operator="equal">
      <formula>"Bajo"</formula>
    </cfRule>
  </conditionalFormatting>
  <conditionalFormatting sqref="N48">
    <cfRule type="cellIs" dxfId="50" priority="158" operator="equal">
      <formula>"Muy Alta"</formula>
    </cfRule>
  </conditionalFormatting>
  <conditionalFormatting sqref="N48">
    <cfRule type="cellIs" dxfId="49" priority="159" operator="equal">
      <formula>"Alta"</formula>
    </cfRule>
  </conditionalFormatting>
  <conditionalFormatting sqref="N48">
    <cfRule type="cellIs" dxfId="48" priority="160" operator="equal">
      <formula>"Media"</formula>
    </cfRule>
  </conditionalFormatting>
  <conditionalFormatting sqref="N48">
    <cfRule type="cellIs" dxfId="47" priority="161" operator="equal">
      <formula>"Baja"</formula>
    </cfRule>
  </conditionalFormatting>
  <conditionalFormatting sqref="N48">
    <cfRule type="cellIs" dxfId="46" priority="162" operator="equal">
      <formula>"Muy Baja"</formula>
    </cfRule>
  </conditionalFormatting>
  <conditionalFormatting sqref="T48 T59 T62:T63">
    <cfRule type="cellIs" dxfId="45" priority="163" operator="equal">
      <formula>"Extremo"</formula>
    </cfRule>
  </conditionalFormatting>
  <conditionalFormatting sqref="T48 T59 T62:T63">
    <cfRule type="cellIs" dxfId="44" priority="164" operator="equal">
      <formula>"Alto"</formula>
    </cfRule>
  </conditionalFormatting>
  <conditionalFormatting sqref="T48 T59 T62:T63">
    <cfRule type="cellIs" dxfId="43" priority="165" operator="equal">
      <formula>"Moderado"</formula>
    </cfRule>
  </conditionalFormatting>
  <conditionalFormatting sqref="T48 T59 T62:T63">
    <cfRule type="cellIs" dxfId="42" priority="166" operator="equal">
      <formula>"Bajo"</formula>
    </cfRule>
  </conditionalFormatting>
  <conditionalFormatting sqref="AE48:AE50">
    <cfRule type="cellIs" dxfId="41" priority="167" operator="equal">
      <formula>"Muy Alta"</formula>
    </cfRule>
  </conditionalFormatting>
  <conditionalFormatting sqref="AE48:AE50">
    <cfRule type="cellIs" dxfId="40" priority="168" operator="equal">
      <formula>"Alta"</formula>
    </cfRule>
  </conditionalFormatting>
  <conditionalFormatting sqref="AE48:AE50">
    <cfRule type="cellIs" dxfId="39" priority="169" operator="equal">
      <formula>"Media"</formula>
    </cfRule>
  </conditionalFormatting>
  <conditionalFormatting sqref="AE48:AE50">
    <cfRule type="cellIs" dxfId="38" priority="170" operator="equal">
      <formula>"Baja"</formula>
    </cfRule>
  </conditionalFormatting>
  <conditionalFormatting sqref="AE48:AE50">
    <cfRule type="cellIs" dxfId="37" priority="171" operator="equal">
      <formula>"Muy Baja"</formula>
    </cfRule>
  </conditionalFormatting>
  <conditionalFormatting sqref="AG48:AG50">
    <cfRule type="cellIs" dxfId="36" priority="172" operator="equal">
      <formula>"Catastrófico"</formula>
    </cfRule>
  </conditionalFormatting>
  <conditionalFormatting sqref="AG48:AG50">
    <cfRule type="cellIs" dxfId="35" priority="173" operator="equal">
      <formula>"Mayor"</formula>
    </cfRule>
  </conditionalFormatting>
  <conditionalFormatting sqref="AG48:AG50">
    <cfRule type="cellIs" dxfId="34" priority="174" operator="equal">
      <formula>"Moderado"</formula>
    </cfRule>
  </conditionalFormatting>
  <conditionalFormatting sqref="AG48:AG50">
    <cfRule type="cellIs" dxfId="33" priority="175" operator="equal">
      <formula>"Menor"</formula>
    </cfRule>
  </conditionalFormatting>
  <conditionalFormatting sqref="AG48:AG50">
    <cfRule type="cellIs" dxfId="32" priority="176" operator="equal">
      <formula>"Leve"</formula>
    </cfRule>
  </conditionalFormatting>
  <conditionalFormatting sqref="AI48:AI50">
    <cfRule type="cellIs" dxfId="31" priority="177" operator="equal">
      <formula>"Extremo"</formula>
    </cfRule>
  </conditionalFormatting>
  <conditionalFormatting sqref="AI48:AI50">
    <cfRule type="cellIs" dxfId="30" priority="178" operator="equal">
      <formula>"Alto"</formula>
    </cfRule>
  </conditionalFormatting>
  <conditionalFormatting sqref="AI48:AI50">
    <cfRule type="cellIs" dxfId="29" priority="179" operator="equal">
      <formula>"Moderado"</formula>
    </cfRule>
  </conditionalFormatting>
  <conditionalFormatting sqref="AI48:AI50">
    <cfRule type="cellIs" dxfId="28" priority="180" operator="equal">
      <formula>"Bajo"</formula>
    </cfRule>
  </conditionalFormatting>
  <conditionalFormatting sqref="T51">
    <cfRule type="cellIs" dxfId="27" priority="181" operator="equal">
      <formula>"Extremo"</formula>
    </cfRule>
  </conditionalFormatting>
  <conditionalFormatting sqref="T51">
    <cfRule type="cellIs" dxfId="26" priority="182" operator="equal">
      <formula>"Alto"</formula>
    </cfRule>
  </conditionalFormatting>
  <conditionalFormatting sqref="T51">
    <cfRule type="cellIs" dxfId="25" priority="183" operator="equal">
      <formula>"Moderado"</formula>
    </cfRule>
  </conditionalFormatting>
  <conditionalFormatting sqref="T51">
    <cfRule type="cellIs" dxfId="24" priority="184" operator="equal">
      <formula>"Bajo"</formula>
    </cfRule>
  </conditionalFormatting>
  <conditionalFormatting sqref="AE50:AE52">
    <cfRule type="cellIs" dxfId="23" priority="185" operator="equal">
      <formula>"Muy Alta"</formula>
    </cfRule>
  </conditionalFormatting>
  <conditionalFormatting sqref="AE50:AE52">
    <cfRule type="cellIs" dxfId="22" priority="186" operator="equal">
      <formula>"Alta"</formula>
    </cfRule>
  </conditionalFormatting>
  <conditionalFormatting sqref="AE50:AE52">
    <cfRule type="cellIs" dxfId="21" priority="187" operator="equal">
      <formula>"Media"</formula>
    </cfRule>
  </conditionalFormatting>
  <conditionalFormatting sqref="AE50:AE52">
    <cfRule type="cellIs" dxfId="20" priority="188" operator="equal">
      <formula>"Baja"</formula>
    </cfRule>
  </conditionalFormatting>
  <conditionalFormatting sqref="AE50:AE52">
    <cfRule type="cellIs" dxfId="19" priority="189" operator="equal">
      <formula>"Muy Baja"</formula>
    </cfRule>
  </conditionalFormatting>
  <conditionalFormatting sqref="AG50:AG52">
    <cfRule type="cellIs" dxfId="18" priority="190" operator="equal">
      <formula>"Catastrófico"</formula>
    </cfRule>
  </conditionalFormatting>
  <conditionalFormatting sqref="AG50:AG52">
    <cfRule type="cellIs" dxfId="17" priority="191" operator="equal">
      <formula>"Mayor"</formula>
    </cfRule>
  </conditionalFormatting>
  <conditionalFormatting sqref="AG50:AG52">
    <cfRule type="cellIs" dxfId="16" priority="192" operator="equal">
      <formula>"Moderado"</formula>
    </cfRule>
  </conditionalFormatting>
  <conditionalFormatting sqref="AG50:AG52">
    <cfRule type="cellIs" dxfId="15" priority="193" operator="equal">
      <formula>"Menor"</formula>
    </cfRule>
  </conditionalFormatting>
  <conditionalFormatting sqref="AG50:AG52">
    <cfRule type="cellIs" dxfId="14" priority="194" operator="equal">
      <formula>"Leve"</formula>
    </cfRule>
  </conditionalFormatting>
  <conditionalFormatting sqref="AI50:AI52">
    <cfRule type="cellIs" dxfId="13" priority="195" operator="equal">
      <formula>"Extremo"</formula>
    </cfRule>
  </conditionalFormatting>
  <conditionalFormatting sqref="AI50:AI52">
    <cfRule type="cellIs" dxfId="12" priority="196" operator="equal">
      <formula>"Alto"</formula>
    </cfRule>
  </conditionalFormatting>
  <conditionalFormatting sqref="AI50:AI52">
    <cfRule type="cellIs" dxfId="11" priority="197" operator="equal">
      <formula>"Moderado"</formula>
    </cfRule>
  </conditionalFormatting>
  <conditionalFormatting sqref="AI50:AI52">
    <cfRule type="cellIs" dxfId="10" priority="198" operator="equal">
      <formula>"Bajo"</formula>
    </cfRule>
  </conditionalFormatting>
  <conditionalFormatting sqref="N55 N57 N59 N62:N63">
    <cfRule type="cellIs" dxfId="9" priority="199" operator="equal">
      <formula>"Muy Alta"</formula>
    </cfRule>
  </conditionalFormatting>
  <conditionalFormatting sqref="N55 N57 N59 N62:N63">
    <cfRule type="cellIs" dxfId="8" priority="200" operator="equal">
      <formula>"Alta"</formula>
    </cfRule>
  </conditionalFormatting>
  <conditionalFormatting sqref="N55 N57 N59 N62:N63">
    <cfRule type="cellIs" dxfId="7" priority="201" operator="equal">
      <formula>"Media"</formula>
    </cfRule>
  </conditionalFormatting>
  <conditionalFormatting sqref="N55 N57 N59 N62:N63">
    <cfRule type="cellIs" dxfId="6" priority="202" operator="equal">
      <formula>"Baja"</formula>
    </cfRule>
  </conditionalFormatting>
  <conditionalFormatting sqref="N55 N57 N59 N62:N63">
    <cfRule type="cellIs" dxfId="5" priority="203" operator="equal">
      <formula>"Muy Baja"</formula>
    </cfRule>
  </conditionalFormatting>
  <conditionalFormatting sqref="T55 T57 T59 T62:T63">
    <cfRule type="cellIs" dxfId="4" priority="204" operator="equal">
      <formula>"Extremo"</formula>
    </cfRule>
  </conditionalFormatting>
  <conditionalFormatting sqref="T55 T57 T59 T62:T63">
    <cfRule type="cellIs" dxfId="3" priority="205" operator="equal">
      <formula>"Alto"</formula>
    </cfRule>
  </conditionalFormatting>
  <conditionalFormatting sqref="T55 T57 T59 T62:T63">
    <cfRule type="cellIs" dxfId="2" priority="206" operator="equal">
      <formula>"Moderado"</formula>
    </cfRule>
  </conditionalFormatting>
  <conditionalFormatting sqref="T55 T57 T59 T62:T63">
    <cfRule type="cellIs" dxfId="1" priority="207" operator="equal">
      <formula>"Bajo"</formula>
    </cfRule>
  </conditionalFormatting>
  <conditionalFormatting sqref="Q28:Q63">
    <cfRule type="containsText" dxfId="0" priority="208" operator="containsText" text="❌">
      <formula>NOT(ISERROR(SEARCH(("❌"),(Q28))))</formula>
    </cfRule>
  </conditionalFormatting>
  <dataValidations disablePrompts="1" count="1">
    <dataValidation type="custom" allowBlank="1" showDropDown="1" showErrorMessage="1" sqref="L53">
      <formula1>ISERROR(SEARCH(("Corrupción"),(L53)))</formula1>
    </dataValidation>
  </dataValidations>
  <pageMargins left="0.7" right="0.7" top="0.75" bottom="0.75" header="0" footer="0"/>
  <pageSetup orientation="portrait"/>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Mapa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Senado</dc:creator>
  <cp:lastModifiedBy>Senado</cp:lastModifiedBy>
  <dcterms:created xsi:type="dcterms:W3CDTF">2023-04-12T21:05:57Z</dcterms:created>
  <dcterms:modified xsi:type="dcterms:W3CDTF">2023-05-02T22:24:44Z</dcterms:modified>
</cp:coreProperties>
</file>